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5-2026\Cours\1premieres G\Devoir du 12-02-2026\~Restants\"/>
    </mc:Choice>
  </mc:AlternateContent>
  <xr:revisionPtr revIDLastSave="0" documentId="13_ncr:1_{C2547519-A5D5-4F0D-90B1-4FD0C6CCF401}" xr6:coauthVersionLast="47" xr6:coauthVersionMax="47" xr10:uidLastSave="{00000000-0000-0000-0000-000000000000}"/>
  <bookViews>
    <workbookView xWindow="-108" yWindow="-108" windowWidth="23256" windowHeight="12456" activeTab="4" xr2:uid="{E72CFC47-94FF-4FF6-86F0-2C0BF029C0ED}"/>
  </bookViews>
  <sheets>
    <sheet name="Feuil1" sheetId="1" r:id="rId1"/>
    <sheet name="CHEM01" sheetId="2" r:id="rId2"/>
    <sheet name="Carnet" sheetId="3" r:id="rId3"/>
    <sheet name="BRUIT" sheetId="4" r:id="rId4"/>
    <sheet name="Suj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30" i="5"/>
  <c r="B7" i="5"/>
  <c r="B6" i="5"/>
  <c r="B13" i="5"/>
  <c r="B12" i="5"/>
  <c r="B11" i="5"/>
  <c r="B10" i="5"/>
  <c r="B9" i="5"/>
  <c r="B8" i="5"/>
  <c r="B5" i="5"/>
  <c r="B4" i="5"/>
  <c r="B3" i="5"/>
  <c r="B1" i="5"/>
  <c r="B50" i="5" s="1"/>
  <c r="A48" i="5"/>
  <c r="A47" i="5"/>
  <c r="B53" i="5"/>
  <c r="C11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0" i="4"/>
  <c r="C9" i="4"/>
  <c r="C8" i="4"/>
  <c r="C7" i="4"/>
  <c r="C6" i="4"/>
  <c r="C5" i="4"/>
  <c r="C4" i="4"/>
  <c r="C3" i="4"/>
  <c r="C2" i="4"/>
  <c r="C56" i="5"/>
  <c r="C52" i="5"/>
  <c r="C53" i="5"/>
  <c r="C54" i="5"/>
  <c r="C55" i="5"/>
  <c r="C57" i="5"/>
  <c r="B57" i="5"/>
  <c r="B56" i="5"/>
  <c r="B55" i="5"/>
  <c r="B54" i="5"/>
  <c r="B52" i="5"/>
  <c r="A3" i="5"/>
  <c r="A59" i="5"/>
  <c r="A60" i="5"/>
  <c r="A61" i="5"/>
  <c r="B61" i="5"/>
  <c r="C61" i="5"/>
  <c r="A62" i="5"/>
  <c r="A63" i="5"/>
  <c r="A64" i="5"/>
  <c r="A58" i="5"/>
  <c r="I36" i="2"/>
  <c r="D64" i="5" s="1"/>
  <c r="I31" i="2"/>
  <c r="D63" i="5" s="1"/>
  <c r="I26" i="2"/>
  <c r="D62" i="5" s="1"/>
  <c r="I21" i="2"/>
  <c r="D61" i="5" s="1"/>
  <c r="I16" i="2"/>
  <c r="D60" i="5" s="1"/>
  <c r="I11" i="2"/>
  <c r="D59" i="5" s="1"/>
  <c r="I2" i="2"/>
  <c r="D58" i="5" s="1"/>
  <c r="A2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45" i="5"/>
  <c r="B46" i="5" s="1"/>
  <c r="B43" i="5"/>
  <c r="B44" i="5" s="1"/>
  <c r="B41" i="5"/>
  <c r="B42" i="5" s="1"/>
  <c r="B39" i="5"/>
  <c r="B40" i="5" s="1"/>
  <c r="B37" i="5"/>
  <c r="B38" i="5" s="1"/>
  <c r="B35" i="5"/>
  <c r="B36" i="5" s="1"/>
  <c r="A35" i="5"/>
  <c r="B33" i="5"/>
  <c r="B34" i="5" s="1"/>
  <c r="B31" i="5"/>
  <c r="B29" i="5"/>
  <c r="B27" i="5"/>
  <c r="B28" i="5" s="1"/>
  <c r="B25" i="5"/>
  <c r="B26" i="5" s="1"/>
  <c r="B23" i="5"/>
  <c r="B24" i="5" s="1"/>
  <c r="A23" i="5"/>
  <c r="B21" i="5"/>
  <c r="B22" i="5" s="1"/>
  <c r="B19" i="5"/>
  <c r="B20" i="5" s="1"/>
  <c r="A19" i="5"/>
  <c r="B17" i="5"/>
  <c r="B18" i="5" s="1"/>
  <c r="B15" i="5"/>
  <c r="B16" i="5" s="1"/>
  <c r="A15" i="5"/>
  <c r="B14" i="5"/>
  <c r="D46" i="1"/>
  <c r="E46" i="1"/>
  <c r="D83" i="1"/>
  <c r="E83" i="1"/>
  <c r="C81" i="1"/>
  <c r="C82" i="1"/>
  <c r="C83" i="1"/>
  <c r="C84" i="1"/>
  <c r="C85" i="1"/>
  <c r="C86" i="1"/>
  <c r="C80" i="1"/>
  <c r="E77" i="1"/>
  <c r="E76" i="1"/>
  <c r="E75" i="1"/>
  <c r="D77" i="1"/>
  <c r="D76" i="1"/>
  <c r="D75" i="1"/>
  <c r="D73" i="1"/>
  <c r="D72" i="1"/>
  <c r="E73" i="1"/>
  <c r="E72" i="1"/>
  <c r="E71" i="1"/>
  <c r="D71" i="1"/>
  <c r="E67" i="1"/>
  <c r="E66" i="1"/>
  <c r="E64" i="1"/>
  <c r="E63" i="1"/>
  <c r="D67" i="1"/>
  <c r="D66" i="1"/>
  <c r="D64" i="1"/>
  <c r="D63" i="1"/>
  <c r="E68" i="1"/>
  <c r="D68" i="1"/>
  <c r="E62" i="1"/>
  <c r="D62" i="1"/>
  <c r="E59" i="1"/>
  <c r="E53" i="1"/>
  <c r="E55" i="1" s="1"/>
  <c r="E56" i="1"/>
  <c r="D56" i="1"/>
  <c r="D59" i="1"/>
  <c r="D58" i="1" s="1"/>
  <c r="D53" i="1"/>
  <c r="E58" i="1"/>
  <c r="E57" i="1"/>
  <c r="D57" i="1"/>
  <c r="D55" i="1"/>
  <c r="D54" i="1"/>
  <c r="A34" i="4"/>
  <c r="B26" i="4"/>
  <c r="B27" i="4" s="1"/>
  <c r="B29" i="4" s="1"/>
  <c r="B20" i="4"/>
  <c r="B21" i="4" s="1"/>
  <c r="A2" i="4"/>
  <c r="B28" i="3"/>
  <c r="B26" i="3"/>
  <c r="B27" i="3" s="1"/>
  <c r="B29" i="3" s="1"/>
  <c r="A22" i="3"/>
  <c r="A34" i="3"/>
  <c r="A2" i="3"/>
  <c r="C4" i="2"/>
  <c r="C37" i="2"/>
  <c r="D37" i="2"/>
  <c r="C38" i="2"/>
  <c r="D38" i="2"/>
  <c r="C39" i="2"/>
  <c r="D39" i="2"/>
  <c r="C40" i="2"/>
  <c r="D40" i="2"/>
  <c r="C41" i="2"/>
  <c r="D41" i="2"/>
  <c r="B42" i="2"/>
  <c r="B44" i="4" s="1"/>
  <c r="B45" i="4" s="1"/>
  <c r="B41" i="2"/>
  <c r="B42" i="3" s="1"/>
  <c r="B43" i="3" s="1"/>
  <c r="B40" i="2"/>
  <c r="B40" i="3" s="1"/>
  <c r="B41" i="3" s="1"/>
  <c r="B39" i="2"/>
  <c r="B38" i="3" s="1"/>
  <c r="B39" i="3" s="1"/>
  <c r="B38" i="2"/>
  <c r="B36" i="4" s="1"/>
  <c r="B37" i="4" s="1"/>
  <c r="B37" i="2"/>
  <c r="B34" i="4" s="1"/>
  <c r="B35" i="4" s="1"/>
  <c r="B36" i="2"/>
  <c r="B33" i="2"/>
  <c r="B30" i="4" s="1"/>
  <c r="B31" i="4" s="1"/>
  <c r="B32" i="2"/>
  <c r="B32" i="4" s="1"/>
  <c r="B33" i="4" s="1"/>
  <c r="B31" i="2"/>
  <c r="C27" i="2"/>
  <c r="D27" i="2"/>
  <c r="B28" i="2"/>
  <c r="A31" i="2" s="1"/>
  <c r="A30" i="4" s="1"/>
  <c r="B27" i="2"/>
  <c r="B26" i="2"/>
  <c r="C21" i="2"/>
  <c r="D21" i="2"/>
  <c r="B23" i="2"/>
  <c r="A26" i="2" s="1"/>
  <c r="A26" i="3" s="1"/>
  <c r="B22" i="2"/>
  <c r="B22" i="3" s="1"/>
  <c r="B23" i="3" s="1"/>
  <c r="B21" i="2"/>
  <c r="C18" i="2"/>
  <c r="D18" i="2"/>
  <c r="B18" i="2"/>
  <c r="A21" i="2" s="1"/>
  <c r="A22" i="4" s="1"/>
  <c r="B17" i="2"/>
  <c r="B18" i="3" s="1"/>
  <c r="B19" i="3" s="1"/>
  <c r="B16" i="2"/>
  <c r="B12" i="2"/>
  <c r="B14" i="4" s="1"/>
  <c r="B15" i="4" s="1"/>
  <c r="B13" i="2"/>
  <c r="A16" i="2" s="1"/>
  <c r="A18" i="4" s="1"/>
  <c r="B11" i="2"/>
  <c r="B2" i="2"/>
  <c r="B8" i="2"/>
  <c r="B12" i="3" s="1"/>
  <c r="B13" i="3" s="1"/>
  <c r="C3" i="2"/>
  <c r="D3" i="2"/>
  <c r="D4" i="2"/>
  <c r="C5" i="2"/>
  <c r="D5" i="2"/>
  <c r="C6" i="2"/>
  <c r="D6" i="2"/>
  <c r="C7" i="2"/>
  <c r="D7" i="2"/>
  <c r="B7" i="2"/>
  <c r="B10" i="3" s="1"/>
  <c r="B11" i="3" s="1"/>
  <c r="B6" i="2"/>
  <c r="B8" i="3" s="1"/>
  <c r="B9" i="3" s="1"/>
  <c r="B5" i="2"/>
  <c r="B6" i="3" s="1"/>
  <c r="B7" i="3" s="1"/>
  <c r="B4" i="2"/>
  <c r="B4" i="3" s="1"/>
  <c r="B5" i="3" s="1"/>
  <c r="B3" i="2"/>
  <c r="B2" i="3" s="1"/>
  <c r="B3" i="3" s="1"/>
  <c r="G48" i="1"/>
  <c r="G53" i="1"/>
  <c r="G43" i="1"/>
  <c r="D82" i="1" l="1"/>
  <c r="A57" i="5"/>
  <c r="A56" i="5"/>
  <c r="A55" i="5"/>
  <c r="A54" i="5"/>
  <c r="A53" i="5"/>
  <c r="A52" i="5"/>
  <c r="A31" i="5"/>
  <c r="A27" i="5"/>
  <c r="D84" i="1"/>
  <c r="E80" i="1"/>
  <c r="D85" i="1"/>
  <c r="E85" i="1"/>
  <c r="E86" i="1"/>
  <c r="E81" i="1"/>
  <c r="D86" i="1"/>
  <c r="E82" i="1"/>
  <c r="D81" i="1"/>
  <c r="E84" i="1"/>
  <c r="D80" i="1"/>
  <c r="B58" i="5" s="1"/>
  <c r="C47" i="5" s="1"/>
  <c r="B8" i="4"/>
  <c r="B9" i="4" s="1"/>
  <c r="A26" i="4"/>
  <c r="B38" i="4"/>
  <c r="B39" i="4" s="1"/>
  <c r="B32" i="3"/>
  <c r="B33" i="3" s="1"/>
  <c r="B16" i="4"/>
  <c r="B17" i="4" s="1"/>
  <c r="B30" i="3"/>
  <c r="B31" i="3" s="1"/>
  <c r="A18" i="3"/>
  <c r="B34" i="3"/>
  <c r="B35" i="3" s="1"/>
  <c r="B2" i="4"/>
  <c r="B3" i="4" s="1"/>
  <c r="B10" i="4"/>
  <c r="B11" i="4" s="1"/>
  <c r="B22" i="4"/>
  <c r="B23" i="4" s="1"/>
  <c r="B40" i="4"/>
  <c r="B41" i="4" s="1"/>
  <c r="B36" i="3"/>
  <c r="B37" i="3" s="1"/>
  <c r="B14" i="3"/>
  <c r="B15" i="3" s="1"/>
  <c r="A30" i="3"/>
  <c r="B4" i="4"/>
  <c r="B5" i="4" s="1"/>
  <c r="B12" i="4"/>
  <c r="B13" i="4" s="1"/>
  <c r="B18" i="4"/>
  <c r="B19" i="4" s="1"/>
  <c r="B28" i="4"/>
  <c r="B42" i="4"/>
  <c r="B43" i="4" s="1"/>
  <c r="B16" i="3"/>
  <c r="B17" i="3" s="1"/>
  <c r="B20" i="3"/>
  <c r="B21" i="3" s="1"/>
  <c r="B44" i="3"/>
  <c r="B45" i="3" s="1"/>
  <c r="B6" i="4"/>
  <c r="B7" i="4" s="1"/>
  <c r="B24" i="4"/>
  <c r="B25" i="4" s="1"/>
  <c r="B24" i="3"/>
  <c r="B25" i="3" s="1"/>
  <c r="E54" i="1"/>
  <c r="A11" i="2"/>
  <c r="C60" i="5" l="1"/>
  <c r="D44" i="1"/>
  <c r="B59" i="5"/>
  <c r="E44" i="1"/>
  <c r="D8" i="2" s="1"/>
  <c r="C59" i="5"/>
  <c r="E48" i="1"/>
  <c r="D42" i="2" s="1"/>
  <c r="C63" i="5"/>
  <c r="D47" i="1"/>
  <c r="C23" i="2" s="1"/>
  <c r="E23" i="2" s="1"/>
  <c r="B62" i="5"/>
  <c r="D49" i="1"/>
  <c r="C36" i="2" s="1"/>
  <c r="E41" i="2" s="1"/>
  <c r="B64" i="5"/>
  <c r="C48" i="5" s="1"/>
  <c r="D48" i="1"/>
  <c r="C42" i="2" s="1"/>
  <c r="B63" i="5"/>
  <c r="E45" i="1"/>
  <c r="D13" i="2" s="1"/>
  <c r="E49" i="1"/>
  <c r="D32" i="2" s="1"/>
  <c r="C64" i="5"/>
  <c r="E48" i="5" s="1"/>
  <c r="D45" i="1"/>
  <c r="B60" i="5"/>
  <c r="E47" i="1"/>
  <c r="D23" i="2" s="1"/>
  <c r="F23" i="2" s="1"/>
  <c r="C62" i="5"/>
  <c r="E43" i="1"/>
  <c r="D12" i="2" s="1"/>
  <c r="C58" i="5"/>
  <c r="E47" i="5" s="1"/>
  <c r="D43" i="1"/>
  <c r="C12" i="2" s="1"/>
  <c r="A14" i="4"/>
  <c r="A14" i="3"/>
  <c r="D17" i="2" l="1"/>
  <c r="D22" i="2"/>
  <c r="F22" i="2" s="1"/>
  <c r="D16" i="2"/>
  <c r="F18" i="2" s="1"/>
  <c r="D28" i="2"/>
  <c r="D36" i="2"/>
  <c r="F39" i="2" s="1"/>
  <c r="C2" i="2"/>
  <c r="E4" i="2" s="1"/>
  <c r="D26" i="2"/>
  <c r="F27" i="2" s="1"/>
  <c r="D33" i="2"/>
  <c r="D31" i="2"/>
  <c r="F32" i="2" s="1"/>
  <c r="C31" i="2"/>
  <c r="C33" i="2"/>
  <c r="G23" i="2"/>
  <c r="I49" i="1" s="1"/>
  <c r="C26" i="2"/>
  <c r="E27" i="2" s="1"/>
  <c r="D2" i="2"/>
  <c r="F5" i="2" s="1"/>
  <c r="C28" i="2"/>
  <c r="E39" i="2"/>
  <c r="E42" i="2"/>
  <c r="E37" i="2"/>
  <c r="E38" i="2"/>
  <c r="C32" i="2"/>
  <c r="E40" i="2"/>
  <c r="C17" i="2"/>
  <c r="C8" i="2"/>
  <c r="C22" i="2"/>
  <c r="E22" i="2" s="1"/>
  <c r="C13" i="2"/>
  <c r="C16" i="2"/>
  <c r="E18" i="2" s="1"/>
  <c r="D11" i="2"/>
  <c r="F17" i="2" l="1"/>
  <c r="H23" i="2"/>
  <c r="I23" i="2" s="1"/>
  <c r="C24" i="3" s="1"/>
  <c r="C25" i="5" s="1"/>
  <c r="G27" i="2"/>
  <c r="E26" i="3" s="1"/>
  <c r="E27" i="3" s="1"/>
  <c r="E28" i="5" s="1"/>
  <c r="F38" i="2"/>
  <c r="F28" i="2"/>
  <c r="F40" i="2"/>
  <c r="F37" i="2"/>
  <c r="F41" i="2"/>
  <c r="E3" i="2"/>
  <c r="E33" i="2"/>
  <c r="E6" i="2"/>
  <c r="F42" i="2"/>
  <c r="G42" i="2" s="1"/>
  <c r="E44" i="3" s="1"/>
  <c r="E5" i="2"/>
  <c r="E7" i="2"/>
  <c r="E28" i="2"/>
  <c r="F33" i="2"/>
  <c r="E32" i="2"/>
  <c r="E24" i="3"/>
  <c r="E25" i="5" s="1"/>
  <c r="F6" i="2"/>
  <c r="F8" i="2"/>
  <c r="F4" i="2"/>
  <c r="G4" i="2" s="1"/>
  <c r="E4" i="3" s="1"/>
  <c r="F3" i="2"/>
  <c r="F7" i="2"/>
  <c r="G39" i="2"/>
  <c r="E38" i="3" s="1"/>
  <c r="G22" i="2"/>
  <c r="H22" i="2" s="1"/>
  <c r="I22" i="2" s="1"/>
  <c r="G18" i="2"/>
  <c r="H18" i="2" s="1"/>
  <c r="I18" i="2" s="1"/>
  <c r="E8" i="2"/>
  <c r="C11" i="2"/>
  <c r="E17" i="2"/>
  <c r="F13" i="2"/>
  <c r="F12" i="2"/>
  <c r="H39" i="2" l="1"/>
  <c r="I39" i="2" s="1"/>
  <c r="C38" i="3" s="1"/>
  <c r="H42" i="2"/>
  <c r="I42" i="2" s="1"/>
  <c r="C44" i="3" s="1"/>
  <c r="C45" i="5" s="1"/>
  <c r="H27" i="2"/>
  <c r="I27" i="2" s="1"/>
  <c r="C26" i="3" s="1"/>
  <c r="H4" i="2"/>
  <c r="I4" i="2" s="1"/>
  <c r="C4" i="3" s="1"/>
  <c r="C5" i="5" s="1"/>
  <c r="E27" i="5"/>
  <c r="G5" i="2"/>
  <c r="H5" i="2" s="1"/>
  <c r="G38" i="2"/>
  <c r="H38" i="2" s="1"/>
  <c r="I38" i="2" s="1"/>
  <c r="C36" i="3" s="1"/>
  <c r="C37" i="5" s="1"/>
  <c r="G40" i="2"/>
  <c r="E40" i="3" s="1"/>
  <c r="G37" i="2"/>
  <c r="E34" i="3" s="1"/>
  <c r="E35" i="3" s="1"/>
  <c r="E36" i="5" s="1"/>
  <c r="G28" i="2"/>
  <c r="E28" i="3" s="1"/>
  <c r="E29" i="5" s="1"/>
  <c r="G33" i="2"/>
  <c r="E30" i="3" s="1"/>
  <c r="E31" i="5" s="1"/>
  <c r="G41" i="2"/>
  <c r="E42" i="3" s="1"/>
  <c r="G32" i="2"/>
  <c r="E32" i="3" s="1"/>
  <c r="G6" i="2"/>
  <c r="E8" i="3" s="1"/>
  <c r="G8" i="2"/>
  <c r="E12" i="3" s="1"/>
  <c r="E25" i="3"/>
  <c r="E26" i="5" s="1"/>
  <c r="G3" i="2"/>
  <c r="E2" i="3" s="1"/>
  <c r="E3" i="3" s="1"/>
  <c r="E4" i="5" s="1"/>
  <c r="G7" i="2"/>
  <c r="E10" i="3" s="1"/>
  <c r="E11" i="3" s="1"/>
  <c r="E12" i="5" s="1"/>
  <c r="E45" i="3"/>
  <c r="E46" i="5" s="1"/>
  <c r="E45" i="5"/>
  <c r="E39" i="3"/>
  <c r="E40" i="5" s="1"/>
  <c r="E39" i="5"/>
  <c r="E5" i="3"/>
  <c r="E6" i="5" s="1"/>
  <c r="E5" i="5"/>
  <c r="I53" i="1"/>
  <c r="C25" i="3"/>
  <c r="C26" i="5" s="1"/>
  <c r="C22" i="3"/>
  <c r="C23" i="5" s="1"/>
  <c r="C20" i="3"/>
  <c r="C21" i="5" s="1"/>
  <c r="G17" i="2"/>
  <c r="H17" i="2" s="1"/>
  <c r="I17" i="2" s="1"/>
  <c r="E13" i="2"/>
  <c r="E12" i="2"/>
  <c r="E20" i="3"/>
  <c r="I47" i="1"/>
  <c r="E22" i="3"/>
  <c r="C39" i="5"/>
  <c r="E36" i="3" l="1"/>
  <c r="E37" i="3" s="1"/>
  <c r="E38" i="5" s="1"/>
  <c r="H40" i="2"/>
  <c r="I40" i="2" s="1"/>
  <c r="C40" i="3" s="1"/>
  <c r="C41" i="5" s="1"/>
  <c r="E6" i="3"/>
  <c r="E7" i="3" s="1"/>
  <c r="H41" i="2"/>
  <c r="I41" i="2" s="1"/>
  <c r="C42" i="3" s="1"/>
  <c r="C43" i="5" s="1"/>
  <c r="H37" i="2"/>
  <c r="I37" i="2" s="1"/>
  <c r="C34" i="3" s="1"/>
  <c r="C35" i="5" s="1"/>
  <c r="H32" i="2"/>
  <c r="I32" i="2" s="1"/>
  <c r="C32" i="3" s="1"/>
  <c r="C33" i="5" s="1"/>
  <c r="H33" i="2"/>
  <c r="I33" i="2" s="1"/>
  <c r="C30" i="3" s="1"/>
  <c r="C31" i="5" s="1"/>
  <c r="H28" i="2"/>
  <c r="I28" i="2" s="1"/>
  <c r="C28" i="3" s="1"/>
  <c r="C29" i="5" s="1"/>
  <c r="G13" i="2"/>
  <c r="H13" i="2" s="1"/>
  <c r="I13" i="2" s="1"/>
  <c r="G12" i="2"/>
  <c r="H12" i="2" s="1"/>
  <c r="I12" i="2" s="1"/>
  <c r="H7" i="2"/>
  <c r="I7" i="2" s="1"/>
  <c r="C10" i="3" s="1"/>
  <c r="C11" i="5" s="1"/>
  <c r="H8" i="2"/>
  <c r="I8" i="2" s="1"/>
  <c r="C12" i="3" s="1"/>
  <c r="C13" i="5" s="1"/>
  <c r="H6" i="2"/>
  <c r="I6" i="2" s="1"/>
  <c r="C8" i="3" s="1"/>
  <c r="C9" i="5" s="1"/>
  <c r="H3" i="2"/>
  <c r="I3" i="2" s="1"/>
  <c r="C2" i="3" s="1"/>
  <c r="C3" i="5" s="1"/>
  <c r="I5" i="2"/>
  <c r="C6" i="3" s="1"/>
  <c r="C7" i="5" s="1"/>
  <c r="E35" i="5"/>
  <c r="I51" i="1"/>
  <c r="E31" i="3"/>
  <c r="E32" i="5" s="1"/>
  <c r="E29" i="3"/>
  <c r="E30" i="5" s="1"/>
  <c r="C27" i="5"/>
  <c r="C27" i="3"/>
  <c r="C28" i="5" s="1"/>
  <c r="I43" i="1"/>
  <c r="E43" i="3"/>
  <c r="E44" i="5" s="1"/>
  <c r="E43" i="5"/>
  <c r="E11" i="5"/>
  <c r="E3" i="5"/>
  <c r="E9" i="3"/>
  <c r="E10" i="5" s="1"/>
  <c r="E9" i="5"/>
  <c r="E23" i="3"/>
  <c r="E24" i="5" s="1"/>
  <c r="E23" i="5"/>
  <c r="E41" i="3"/>
  <c r="E42" i="5" s="1"/>
  <c r="E41" i="5"/>
  <c r="E33" i="3"/>
  <c r="E34" i="5" s="1"/>
  <c r="E33" i="5"/>
  <c r="E21" i="3"/>
  <c r="E22" i="5" s="1"/>
  <c r="E21" i="5"/>
  <c r="E13" i="3"/>
  <c r="E14" i="5" s="1"/>
  <c r="E13" i="5"/>
  <c r="E8" i="5"/>
  <c r="E7" i="5"/>
  <c r="C5" i="3"/>
  <c r="C6" i="5" s="1"/>
  <c r="C39" i="3"/>
  <c r="C40" i="5" s="1"/>
  <c r="C21" i="3"/>
  <c r="C22" i="5" s="1"/>
  <c r="C23" i="3"/>
  <c r="C24" i="5" s="1"/>
  <c r="C37" i="3"/>
  <c r="C38" i="5" s="1"/>
  <c r="C45" i="3"/>
  <c r="C46" i="5" s="1"/>
  <c r="C18" i="3"/>
  <c r="C19" i="5" s="1"/>
  <c r="E18" i="3"/>
  <c r="E37" i="5" l="1"/>
  <c r="C43" i="3"/>
  <c r="C44" i="5" s="1"/>
  <c r="C35" i="3"/>
  <c r="C36" i="5" s="1"/>
  <c r="E16" i="3"/>
  <c r="E17" i="3" s="1"/>
  <c r="E18" i="5" s="1"/>
  <c r="C41" i="3"/>
  <c r="C42" i="5" s="1"/>
  <c r="C33" i="3"/>
  <c r="C34" i="5" s="1"/>
  <c r="C31" i="3"/>
  <c r="C32" i="5" s="1"/>
  <c r="E14" i="3"/>
  <c r="E15" i="5" s="1"/>
  <c r="I45" i="1"/>
  <c r="C3" i="3"/>
  <c r="C4" i="5" s="1"/>
  <c r="C29" i="3"/>
  <c r="C30" i="5" s="1"/>
  <c r="C11" i="3"/>
  <c r="C12" i="5" s="1"/>
  <c r="C9" i="3"/>
  <c r="C10" i="5" s="1"/>
  <c r="C7" i="3"/>
  <c r="C8" i="5" s="1"/>
  <c r="E19" i="3"/>
  <c r="E20" i="5" s="1"/>
  <c r="E19" i="5"/>
  <c r="C13" i="3"/>
  <c r="C14" i="5" s="1"/>
  <c r="C19" i="3"/>
  <c r="C20" i="5" s="1"/>
  <c r="C14" i="3"/>
  <c r="C15" i="5" s="1"/>
  <c r="C16" i="3"/>
  <c r="C17" i="5" s="1"/>
  <c r="E17" i="5" l="1"/>
  <c r="E15" i="3"/>
  <c r="E16" i="5" s="1"/>
  <c r="C17" i="3"/>
  <c r="C18" i="5" s="1"/>
  <c r="C15" i="3"/>
  <c r="C16" i="5" s="1"/>
</calcChain>
</file>

<file path=xl/sharedStrings.xml><?xml version="1.0" encoding="utf-8"?>
<sst xmlns="http://schemas.openxmlformats.org/spreadsheetml/2006/main" count="182" uniqueCount="50">
  <si>
    <t>Point</t>
  </si>
  <si>
    <t>Fiducial</t>
  </si>
  <si>
    <t>Rivoire&amp;carré</t>
  </si>
  <si>
    <t>Plein_ciel</t>
  </si>
  <si>
    <t>PCnord</t>
  </si>
  <si>
    <t>PCsud</t>
  </si>
  <si>
    <t>Antenne_lycée</t>
  </si>
  <si>
    <t>522.NEW</t>
  </si>
  <si>
    <t>ID</t>
  </si>
  <si>
    <t>E</t>
  </si>
  <si>
    <t>N</t>
  </si>
  <si>
    <t>H</t>
  </si>
  <si>
    <t>V0 sur</t>
  </si>
  <si>
    <t>Dep</t>
  </si>
  <si>
    <t>De</t>
  </si>
  <si>
    <t>Dn</t>
  </si>
  <si>
    <t>Dist H</t>
  </si>
  <si>
    <t>Gis</t>
  </si>
  <si>
    <t>Hz</t>
  </si>
  <si>
    <t>Départ</t>
  </si>
  <si>
    <t>Final</t>
  </si>
  <si>
    <t>P.1</t>
  </si>
  <si>
    <t>P.2</t>
  </si>
  <si>
    <t>P.3</t>
  </si>
  <si>
    <t>P.4</t>
  </si>
  <si>
    <t>P.5</t>
  </si>
  <si>
    <t>Arr</t>
  </si>
  <si>
    <t>Station</t>
  </si>
  <si>
    <t>Visée</t>
  </si>
  <si>
    <t>V</t>
  </si>
  <si>
    <t>Dh</t>
  </si>
  <si>
    <t xml:space="preserve">Vo = </t>
  </si>
  <si>
    <t>Point_1</t>
  </si>
  <si>
    <t>Point_2</t>
  </si>
  <si>
    <t>Point_3</t>
  </si>
  <si>
    <t>Point_4</t>
  </si>
  <si>
    <t>Point_5</t>
  </si>
  <si>
    <t>Depart</t>
  </si>
  <si>
    <t>Coordonnées de base</t>
  </si>
  <si>
    <t>Coordonnées des élèves</t>
  </si>
  <si>
    <t>Offset 01</t>
  </si>
  <si>
    <t>Offset 02</t>
  </si>
  <si>
    <t>Coordonnées finales</t>
  </si>
  <si>
    <t xml:space="preserve">ref = </t>
  </si>
  <si>
    <t>Est</t>
  </si>
  <si>
    <t>Nord</t>
  </si>
  <si>
    <t>V0</t>
  </si>
  <si>
    <t>infos</t>
  </si>
  <si>
    <t>E =</t>
  </si>
  <si>
    <t>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</si>
</sst>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.0000"/>
    <numFmt numFmtId="166" formatCode="0.0"/>
    <numFmt numFmtId="167" formatCode="0.0000_ ;[Red]\-0.0000\ "/>
    <numFmt numFmtId="168" formatCode="_-* #,##0.000_-;\-* #,##0.000_-;_-* &quot;-&quot;??_-;_-@_-"/>
    <numFmt numFmtId="169" formatCode="_-* #,##0.0000_-;\-* #,##0.00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1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" fontId="0" fillId="0" borderId="10" xfId="0" applyNumberFormat="1" applyBorder="1" applyAlignment="1">
      <alignment horizontal="left" vertical="center"/>
    </xf>
    <xf numFmtId="165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" fontId="0" fillId="0" borderId="8" xfId="0" applyNumberFormat="1" applyBorder="1" applyAlignment="1">
      <alignment horizontal="left" vertical="center"/>
    </xf>
    <xf numFmtId="165" fontId="0" fillId="0" borderId="8" xfId="0" applyNumberFormat="1" applyBorder="1" applyAlignment="1">
      <alignment vertical="center"/>
    </xf>
    <xf numFmtId="1" fontId="0" fillId="0" borderId="3" xfId="0" applyNumberForma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5" fontId="0" fillId="0" borderId="4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10" xfId="0" applyNumberFormat="1" applyBorder="1" applyAlignment="1">
      <alignment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0" fillId="0" borderId="21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8" fontId="9" fillId="0" borderId="1" xfId="1" applyNumberFormat="1" applyFont="1" applyBorder="1" applyAlignment="1">
      <alignment vertical="center"/>
    </xf>
    <xf numFmtId="169" fontId="9" fillId="0" borderId="1" xfId="1" applyNumberFormat="1" applyFont="1" applyBorder="1" applyAlignment="1">
      <alignment vertical="center"/>
    </xf>
    <xf numFmtId="169" fontId="9" fillId="0" borderId="8" xfId="1" applyNumberFormat="1" applyFont="1" applyBorder="1" applyAlignment="1">
      <alignment vertical="center"/>
    </xf>
    <xf numFmtId="168" fontId="10" fillId="0" borderId="1" xfId="1" applyNumberFormat="1" applyFont="1" applyBorder="1" applyAlignment="1">
      <alignment vertical="center"/>
    </xf>
    <xf numFmtId="168" fontId="9" fillId="0" borderId="8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Feuil1!$E$1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Feuil1!$D$2:$D$40</c:f>
              <c:numCache>
                <c:formatCode>0.000</c:formatCode>
                <c:ptCount val="39"/>
                <c:pt idx="0">
                  <c:v>1897945.13</c:v>
                </c:pt>
                <c:pt idx="1">
                  <c:v>1898002.023</c:v>
                </c:pt>
                <c:pt idx="2">
                  <c:v>1897993.6129999999</c:v>
                </c:pt>
                <c:pt idx="3">
                  <c:v>1897958.74</c:v>
                </c:pt>
                <c:pt idx="4">
                  <c:v>1897925.4890000001</c:v>
                </c:pt>
                <c:pt idx="5">
                  <c:v>1897921.5419999999</c:v>
                </c:pt>
                <c:pt idx="6">
                  <c:v>1897919.5049999999</c:v>
                </c:pt>
                <c:pt idx="7">
                  <c:v>1897901.926</c:v>
                </c:pt>
                <c:pt idx="8">
                  <c:v>1897892.2120000001</c:v>
                </c:pt>
                <c:pt idx="9">
                  <c:v>1897896.645</c:v>
                </c:pt>
                <c:pt idx="10">
                  <c:v>1897911.8529999999</c:v>
                </c:pt>
                <c:pt idx="11">
                  <c:v>1897982.128</c:v>
                </c:pt>
                <c:pt idx="12">
                  <c:v>1898024.69</c:v>
                </c:pt>
                <c:pt idx="13">
                  <c:v>1898006.669</c:v>
                </c:pt>
                <c:pt idx="14">
                  <c:v>1898021.385</c:v>
                </c:pt>
                <c:pt idx="15">
                  <c:v>1898001.31</c:v>
                </c:pt>
                <c:pt idx="16">
                  <c:v>1897945.0719999999</c:v>
                </c:pt>
                <c:pt idx="17">
                  <c:v>1897920.273</c:v>
                </c:pt>
                <c:pt idx="18">
                  <c:v>1897968.49</c:v>
                </c:pt>
                <c:pt idx="19">
                  <c:v>1898006.6029999999</c:v>
                </c:pt>
                <c:pt idx="20">
                  <c:v>1898001.6140099999</c:v>
                </c:pt>
                <c:pt idx="21">
                  <c:v>1898014.189</c:v>
                </c:pt>
                <c:pt idx="22">
                  <c:v>1897978.138</c:v>
                </c:pt>
                <c:pt idx="23">
                  <c:v>1898028.2879999999</c:v>
                </c:pt>
                <c:pt idx="24">
                  <c:v>1897908.6359999999</c:v>
                </c:pt>
                <c:pt idx="25">
                  <c:v>1897850.7779999999</c:v>
                </c:pt>
                <c:pt idx="26">
                  <c:v>1897797.0619999999</c:v>
                </c:pt>
                <c:pt idx="27">
                  <c:v>1898066.696</c:v>
                </c:pt>
                <c:pt idx="28">
                  <c:v>1897868.821</c:v>
                </c:pt>
                <c:pt idx="29">
                  <c:v>1898219.65</c:v>
                </c:pt>
                <c:pt idx="30">
                  <c:v>1897841.9820000001</c:v>
                </c:pt>
                <c:pt idx="31">
                  <c:v>1897826.122</c:v>
                </c:pt>
                <c:pt idx="32">
                  <c:v>1897821.8940000001</c:v>
                </c:pt>
                <c:pt idx="33">
                  <c:v>1897921.5279999999</c:v>
                </c:pt>
                <c:pt idx="34">
                  <c:v>1897989.774737</c:v>
                </c:pt>
                <c:pt idx="35">
                  <c:v>1897982.3289999999</c:v>
                </c:pt>
                <c:pt idx="36">
                  <c:v>1897925.66851</c:v>
                </c:pt>
                <c:pt idx="37">
                  <c:v>1897933.8430369999</c:v>
                </c:pt>
                <c:pt idx="38">
                  <c:v>1897947.2593670001</c:v>
                </c:pt>
              </c:numCache>
            </c:numRef>
          </c:xVal>
          <c:yVal>
            <c:numRef>
              <c:f>Feuil1!$E$2:$E$40</c:f>
              <c:numCache>
                <c:formatCode>0.000</c:formatCode>
                <c:ptCount val="39"/>
                <c:pt idx="0">
                  <c:v>3123617.3250000002</c:v>
                </c:pt>
                <c:pt idx="1">
                  <c:v>3123615.4369999999</c:v>
                </c:pt>
                <c:pt idx="2">
                  <c:v>3123594.2540000002</c:v>
                </c:pt>
                <c:pt idx="3">
                  <c:v>3123580.0090000001</c:v>
                </c:pt>
                <c:pt idx="4">
                  <c:v>3123571.554</c:v>
                </c:pt>
                <c:pt idx="5">
                  <c:v>3123553.281</c:v>
                </c:pt>
                <c:pt idx="6">
                  <c:v>3123531.1839999999</c:v>
                </c:pt>
                <c:pt idx="7">
                  <c:v>3123579.5180000002</c:v>
                </c:pt>
                <c:pt idx="8">
                  <c:v>3123619.4249999998</c:v>
                </c:pt>
                <c:pt idx="9">
                  <c:v>3123656.682</c:v>
                </c:pt>
                <c:pt idx="10">
                  <c:v>3123694.0279999999</c:v>
                </c:pt>
                <c:pt idx="11">
                  <c:v>3123668.236</c:v>
                </c:pt>
                <c:pt idx="12">
                  <c:v>3123669.449</c:v>
                </c:pt>
                <c:pt idx="13">
                  <c:v>3123653.8190000001</c:v>
                </c:pt>
                <c:pt idx="14">
                  <c:v>3123619.5389999999</c:v>
                </c:pt>
                <c:pt idx="15">
                  <c:v>3123630.142</c:v>
                </c:pt>
                <c:pt idx="16">
                  <c:v>3123636.7250000001</c:v>
                </c:pt>
                <c:pt idx="17">
                  <c:v>3123619.2940000002</c:v>
                </c:pt>
                <c:pt idx="18">
                  <c:v>3123617.9870000002</c:v>
                </c:pt>
                <c:pt idx="19">
                  <c:v>3123641.87</c:v>
                </c:pt>
                <c:pt idx="20">
                  <c:v>3123628.90527</c:v>
                </c:pt>
                <c:pt idx="21">
                  <c:v>3123639.5219999999</c:v>
                </c:pt>
                <c:pt idx="22">
                  <c:v>3123709.0989999999</c:v>
                </c:pt>
                <c:pt idx="23">
                  <c:v>3123681.1269999999</c:v>
                </c:pt>
                <c:pt idx="24">
                  <c:v>3123541.3459999999</c:v>
                </c:pt>
                <c:pt idx="25">
                  <c:v>3123504.8080000002</c:v>
                </c:pt>
                <c:pt idx="26">
                  <c:v>3123504.8080000002</c:v>
                </c:pt>
                <c:pt idx="27">
                  <c:v>3123678.1060000001</c:v>
                </c:pt>
                <c:pt idx="28">
                  <c:v>3123806.406</c:v>
                </c:pt>
                <c:pt idx="29">
                  <c:v>3123690.344</c:v>
                </c:pt>
                <c:pt idx="30">
                  <c:v>3123644.5819999999</c:v>
                </c:pt>
                <c:pt idx="31">
                  <c:v>3123670.5419999999</c:v>
                </c:pt>
                <c:pt idx="32">
                  <c:v>3123632.5389999999</c:v>
                </c:pt>
                <c:pt idx="33">
                  <c:v>3123594.1529999999</c:v>
                </c:pt>
                <c:pt idx="34">
                  <c:v>3123677.3441550001</c:v>
                </c:pt>
                <c:pt idx="35">
                  <c:v>3123661.7006890001</c:v>
                </c:pt>
                <c:pt idx="36">
                  <c:v>3123698.3240800002</c:v>
                </c:pt>
                <c:pt idx="37">
                  <c:v>3123680.9500950002</c:v>
                </c:pt>
                <c:pt idx="38">
                  <c:v>3123682.0113539998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1C-4283-A9AB-D8ABE8536DEA}"/>
            </c:ext>
          </c:extLst>
        </c:ser>
        <c:ser>
          <c:idx val="1"/>
          <c:order val="1"/>
          <c:tx>
            <c:strRef>
              <c:f>Feuil1!$C$42</c:f>
              <c:strCache>
                <c:ptCount val="1"/>
                <c:pt idx="0">
                  <c:v>Coordonnées des élèves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Feuil1!$D$43:$D$49</c:f>
              <c:numCache>
                <c:formatCode>0.000</c:formatCode>
                <c:ptCount val="7"/>
                <c:pt idx="0">
                  <c:v>1897845.4591557554</c:v>
                </c:pt>
                <c:pt idx="1">
                  <c:v>1897864.5868698165</c:v>
                </c:pt>
                <c:pt idx="2">
                  <c:v>1897898.9558524156</c:v>
                </c:pt>
                <c:pt idx="3">
                  <c:v>1897945.13</c:v>
                </c:pt>
                <c:pt idx="4">
                  <c:v>1897988.2659961663</c:v>
                </c:pt>
                <c:pt idx="5">
                  <c:v>1898008.5868506005</c:v>
                </c:pt>
                <c:pt idx="6">
                  <c:v>1898047.4750198827</c:v>
                </c:pt>
              </c:numCache>
            </c:numRef>
          </c:xVal>
          <c:yVal>
            <c:numRef>
              <c:f>Feuil1!$E$43:$E$49</c:f>
              <c:numCache>
                <c:formatCode>0.000</c:formatCode>
                <c:ptCount val="7"/>
                <c:pt idx="0">
                  <c:v>3123694.0595276491</c:v>
                </c:pt>
                <c:pt idx="1">
                  <c:v>3123654.864376903</c:v>
                </c:pt>
                <c:pt idx="2">
                  <c:v>3123626.734401546</c:v>
                </c:pt>
                <c:pt idx="3">
                  <c:v>3123617.3250000002</c:v>
                </c:pt>
                <c:pt idx="4">
                  <c:v>3123596.3460884588</c:v>
                </c:pt>
                <c:pt idx="5">
                  <c:v>3123575.0319632031</c:v>
                </c:pt>
                <c:pt idx="6">
                  <c:v>3123568.3981343126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C5-4E43-9D40-72F80B47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6026384"/>
        <c:axId val="1546012944"/>
      </c:scatterChart>
      <c:valAx>
        <c:axId val="154602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6012944"/>
        <c:crosses val="autoZero"/>
        <c:crossBetween val="midCat"/>
      </c:valAx>
      <c:valAx>
        <c:axId val="154601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602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1</xdr:row>
      <xdr:rowOff>34290</xdr:rowOff>
    </xdr:from>
    <xdr:to>
      <xdr:col>14</xdr:col>
      <xdr:colOff>571500</xdr:colOff>
      <xdr:row>21</xdr:row>
      <xdr:rowOff>68580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2BDFD5-F1A3-B1A1-04F2-3233DD59D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2460-47B0-426A-B256-A59E9AC0E488}">
  <dimension ref="A1:I86"/>
  <sheetViews>
    <sheetView workbookViewId="0">
      <selection activeCell="D4" sqref="D4"/>
    </sheetView>
  </sheetViews>
  <sheetFormatPr baseColWidth="10" defaultRowHeight="14.4" x14ac:dyDescent="0.3"/>
  <cols>
    <col min="4" max="7" width="12.88671875" style="1" customWidth="1"/>
  </cols>
  <sheetData>
    <row r="1" spans="1:7" x14ac:dyDescent="0.3">
      <c r="C1" t="s">
        <v>8</v>
      </c>
      <c r="D1" s="1" t="s">
        <v>9</v>
      </c>
      <c r="E1" s="1" t="s">
        <v>10</v>
      </c>
      <c r="G1" s="1" t="s">
        <v>11</v>
      </c>
    </row>
    <row r="2" spans="1:7" x14ac:dyDescent="0.3">
      <c r="A2">
        <v>1</v>
      </c>
      <c r="B2" t="s">
        <v>0</v>
      </c>
      <c r="C2">
        <v>500</v>
      </c>
      <c r="D2" s="1">
        <v>1897945.13</v>
      </c>
      <c r="E2" s="1">
        <v>3123617.3250000002</v>
      </c>
      <c r="G2" s="1">
        <v>34.524000000000001</v>
      </c>
    </row>
    <row r="3" spans="1:7" x14ac:dyDescent="0.3">
      <c r="A3">
        <v>2</v>
      </c>
      <c r="B3" t="s">
        <v>0</v>
      </c>
      <c r="C3">
        <v>501</v>
      </c>
      <c r="D3" s="1">
        <v>1898002.023</v>
      </c>
      <c r="E3" s="1">
        <v>3123615.4369999999</v>
      </c>
      <c r="G3" s="1">
        <v>34.765000000000001</v>
      </c>
    </row>
    <row r="4" spans="1:7" x14ac:dyDescent="0.3">
      <c r="A4">
        <v>3</v>
      </c>
      <c r="B4" t="s">
        <v>0</v>
      </c>
      <c r="C4">
        <v>502</v>
      </c>
      <c r="D4" s="1">
        <v>1897993.6129999999</v>
      </c>
      <c r="E4" s="1">
        <v>3123594.2540000002</v>
      </c>
      <c r="G4" s="1">
        <v>34.703000000000003</v>
      </c>
    </row>
    <row r="5" spans="1:7" x14ac:dyDescent="0.3">
      <c r="A5">
        <v>4</v>
      </c>
      <c r="B5" t="s">
        <v>0</v>
      </c>
      <c r="C5">
        <v>503</v>
      </c>
      <c r="D5" s="1">
        <v>1897958.74</v>
      </c>
      <c r="E5" s="1">
        <v>3123580.0090000001</v>
      </c>
      <c r="G5" s="1">
        <v>34.738999999999997</v>
      </c>
    </row>
    <row r="6" spans="1:7" x14ac:dyDescent="0.3">
      <c r="A6">
        <v>5</v>
      </c>
      <c r="B6" t="s">
        <v>0</v>
      </c>
      <c r="C6">
        <v>504</v>
      </c>
      <c r="D6" s="1">
        <v>1897925.4890000001</v>
      </c>
      <c r="E6" s="1">
        <v>3123571.554</v>
      </c>
      <c r="G6" s="1">
        <v>34.591999999999999</v>
      </c>
    </row>
    <row r="7" spans="1:7" x14ac:dyDescent="0.3">
      <c r="A7">
        <v>6</v>
      </c>
      <c r="B7" t="s">
        <v>0</v>
      </c>
      <c r="C7">
        <v>506</v>
      </c>
      <c r="D7" s="1">
        <v>1897921.5419999999</v>
      </c>
      <c r="E7" s="1">
        <v>3123553.281</v>
      </c>
      <c r="G7" s="1">
        <v>34.609000000000002</v>
      </c>
    </row>
    <row r="8" spans="1:7" x14ac:dyDescent="0.3">
      <c r="A8">
        <v>7</v>
      </c>
      <c r="B8" t="s">
        <v>0</v>
      </c>
      <c r="C8">
        <v>507</v>
      </c>
      <c r="D8" s="1">
        <v>1897919.5049999999</v>
      </c>
      <c r="E8" s="1">
        <v>3123531.1839999999</v>
      </c>
      <c r="G8" s="1">
        <v>34.652999999999999</v>
      </c>
    </row>
    <row r="9" spans="1:7" x14ac:dyDescent="0.3">
      <c r="A9">
        <v>8</v>
      </c>
      <c r="B9" t="s">
        <v>0</v>
      </c>
      <c r="C9">
        <v>508</v>
      </c>
      <c r="D9" s="1">
        <v>1897901.926</v>
      </c>
      <c r="E9" s="1">
        <v>3123579.5180000002</v>
      </c>
      <c r="G9" s="1">
        <v>34.438000000000002</v>
      </c>
    </row>
    <row r="10" spans="1:7" x14ac:dyDescent="0.3">
      <c r="A10">
        <v>9</v>
      </c>
      <c r="B10" t="s">
        <v>0</v>
      </c>
      <c r="C10">
        <v>509</v>
      </c>
      <c r="D10" s="1">
        <v>1897892.2120000001</v>
      </c>
      <c r="E10" s="1">
        <v>3123619.4249999998</v>
      </c>
      <c r="G10" s="1">
        <v>34.36</v>
      </c>
    </row>
    <row r="11" spans="1:7" x14ac:dyDescent="0.3">
      <c r="A11">
        <v>10</v>
      </c>
      <c r="B11" t="s">
        <v>0</v>
      </c>
      <c r="C11">
        <v>510</v>
      </c>
      <c r="D11" s="1">
        <v>1897896.645</v>
      </c>
      <c r="E11" s="1">
        <v>3123656.682</v>
      </c>
      <c r="G11" s="1">
        <v>34.295000000000002</v>
      </c>
    </row>
    <row r="12" spans="1:7" x14ac:dyDescent="0.3">
      <c r="A12">
        <v>11</v>
      </c>
      <c r="B12" t="s">
        <v>0</v>
      </c>
      <c r="C12">
        <v>511</v>
      </c>
      <c r="D12" s="1">
        <v>1897911.8529999999</v>
      </c>
      <c r="E12" s="1">
        <v>3123694.0279999999</v>
      </c>
      <c r="G12" s="1">
        <v>34.305999999999997</v>
      </c>
    </row>
    <row r="13" spans="1:7" x14ac:dyDescent="0.3">
      <c r="A13">
        <v>12</v>
      </c>
      <c r="B13" t="s">
        <v>0</v>
      </c>
      <c r="C13">
        <v>513</v>
      </c>
      <c r="D13" s="1">
        <v>1897982.128</v>
      </c>
      <c r="E13" s="1">
        <v>3123668.236</v>
      </c>
      <c r="G13" s="1">
        <v>34.457000000000001</v>
      </c>
    </row>
    <row r="14" spans="1:7" x14ac:dyDescent="0.3">
      <c r="A14">
        <v>13</v>
      </c>
      <c r="B14" t="s">
        <v>0</v>
      </c>
      <c r="C14">
        <v>514</v>
      </c>
      <c r="D14" s="1">
        <v>1898024.69</v>
      </c>
      <c r="E14" s="1">
        <v>3123669.449</v>
      </c>
      <c r="G14" s="1">
        <v>35.279000000000003</v>
      </c>
    </row>
    <row r="15" spans="1:7" x14ac:dyDescent="0.3">
      <c r="A15">
        <v>14</v>
      </c>
      <c r="B15" t="s">
        <v>0</v>
      </c>
      <c r="C15">
        <v>515</v>
      </c>
      <c r="D15" s="1">
        <v>1898006.669</v>
      </c>
      <c r="E15" s="1">
        <v>3123653.8190000001</v>
      </c>
      <c r="G15" s="1">
        <v>34.722999999999999</v>
      </c>
    </row>
    <row r="16" spans="1:7" x14ac:dyDescent="0.3">
      <c r="A16">
        <v>15</v>
      </c>
      <c r="B16" t="s">
        <v>0</v>
      </c>
      <c r="C16">
        <v>516</v>
      </c>
      <c r="D16" s="1">
        <v>1898021.385</v>
      </c>
      <c r="E16" s="1">
        <v>3123619.5389999999</v>
      </c>
      <c r="G16" s="1">
        <v>35.664000000000001</v>
      </c>
    </row>
    <row r="17" spans="1:7" x14ac:dyDescent="0.3">
      <c r="A17">
        <v>16</v>
      </c>
      <c r="B17" t="s">
        <v>0</v>
      </c>
      <c r="C17">
        <v>517</v>
      </c>
      <c r="D17" s="1">
        <v>1898001.31</v>
      </c>
      <c r="E17" s="1">
        <v>3123630.142</v>
      </c>
      <c r="G17" s="1">
        <v>34.988</v>
      </c>
    </row>
    <row r="18" spans="1:7" x14ac:dyDescent="0.3">
      <c r="A18">
        <v>17</v>
      </c>
      <c r="B18" t="s">
        <v>0</v>
      </c>
      <c r="C18">
        <v>518</v>
      </c>
      <c r="D18" s="1">
        <v>1897945.0719999999</v>
      </c>
      <c r="E18" s="1">
        <v>3123636.7250000001</v>
      </c>
      <c r="G18" s="1">
        <v>34.564999999999998</v>
      </c>
    </row>
    <row r="19" spans="1:7" x14ac:dyDescent="0.3">
      <c r="A19">
        <v>18</v>
      </c>
      <c r="B19" t="s">
        <v>0</v>
      </c>
      <c r="C19">
        <v>519</v>
      </c>
      <c r="D19" s="1">
        <v>1897920.273</v>
      </c>
      <c r="E19" s="1">
        <v>3123619.2940000002</v>
      </c>
      <c r="G19" s="1">
        <v>34.374000000000002</v>
      </c>
    </row>
    <row r="20" spans="1:7" x14ac:dyDescent="0.3">
      <c r="A20">
        <v>19</v>
      </c>
      <c r="B20" t="s">
        <v>0</v>
      </c>
      <c r="C20">
        <v>521</v>
      </c>
      <c r="D20" s="1">
        <v>1897968.49</v>
      </c>
      <c r="E20" s="1">
        <v>3123617.9870000002</v>
      </c>
    </row>
    <row r="21" spans="1:7" x14ac:dyDescent="0.3">
      <c r="A21">
        <v>20</v>
      </c>
      <c r="B21" t="s">
        <v>0</v>
      </c>
      <c r="C21">
        <v>522</v>
      </c>
      <c r="D21" s="1">
        <v>1898006.6029999999</v>
      </c>
      <c r="E21" s="1">
        <v>3123641.87</v>
      </c>
      <c r="G21" s="1">
        <v>35.438000000000002</v>
      </c>
    </row>
    <row r="22" spans="1:7" x14ac:dyDescent="0.3">
      <c r="A22">
        <v>21</v>
      </c>
      <c r="B22" t="s">
        <v>0</v>
      </c>
      <c r="C22" t="s">
        <v>7</v>
      </c>
      <c r="D22" s="1">
        <v>1898001.6140099999</v>
      </c>
      <c r="E22" s="1">
        <v>3123628.90527</v>
      </c>
      <c r="G22" s="1">
        <v>34.974319999999999</v>
      </c>
    </row>
    <row r="23" spans="1:7" x14ac:dyDescent="0.3">
      <c r="A23">
        <v>22</v>
      </c>
      <c r="B23" t="s">
        <v>0</v>
      </c>
      <c r="C23">
        <v>523</v>
      </c>
      <c r="D23" s="1">
        <v>1898014.189</v>
      </c>
      <c r="E23" s="1">
        <v>3123639.5219999999</v>
      </c>
      <c r="G23" s="1">
        <v>35.438000000000002</v>
      </c>
    </row>
    <row r="24" spans="1:7" x14ac:dyDescent="0.3">
      <c r="A24">
        <v>23</v>
      </c>
      <c r="B24" t="s">
        <v>0</v>
      </c>
      <c r="C24">
        <v>550</v>
      </c>
      <c r="D24" s="1">
        <v>1897978.138</v>
      </c>
      <c r="E24" s="1">
        <v>3123709.0989999999</v>
      </c>
      <c r="G24" s="1">
        <v>31.792000000000002</v>
      </c>
    </row>
    <row r="25" spans="1:7" x14ac:dyDescent="0.3">
      <c r="A25">
        <v>24</v>
      </c>
      <c r="B25" t="s">
        <v>0</v>
      </c>
      <c r="C25">
        <v>1000</v>
      </c>
      <c r="D25" s="1">
        <v>1898028.2879999999</v>
      </c>
      <c r="E25" s="1">
        <v>3123681.1269999999</v>
      </c>
      <c r="G25" s="1">
        <v>35.661000000000001</v>
      </c>
    </row>
    <row r="26" spans="1:7" x14ac:dyDescent="0.3">
      <c r="A26">
        <v>25</v>
      </c>
      <c r="B26" t="s">
        <v>0</v>
      </c>
      <c r="C26">
        <v>1001</v>
      </c>
      <c r="D26" s="1">
        <v>1897908.6359999999</v>
      </c>
      <c r="E26" s="1">
        <v>3123541.3459999999</v>
      </c>
      <c r="G26" s="1">
        <v>34.579000000000001</v>
      </c>
    </row>
    <row r="27" spans="1:7" x14ac:dyDescent="0.3">
      <c r="A27">
        <v>26</v>
      </c>
      <c r="B27" t="s">
        <v>0</v>
      </c>
      <c r="C27">
        <v>1002</v>
      </c>
      <c r="D27" s="1">
        <v>1897850.7779999999</v>
      </c>
      <c r="E27" s="1">
        <v>3123504.8080000002</v>
      </c>
      <c r="G27" s="1">
        <v>35.314999999999998</v>
      </c>
    </row>
    <row r="28" spans="1:7" x14ac:dyDescent="0.3">
      <c r="A28">
        <v>27</v>
      </c>
      <c r="B28" t="s">
        <v>0</v>
      </c>
      <c r="C28">
        <v>1003</v>
      </c>
      <c r="D28" s="1">
        <v>1897797.0619999999</v>
      </c>
      <c r="E28" s="1">
        <v>3123504.8080000002</v>
      </c>
      <c r="G28" s="1">
        <v>36.607999999999997</v>
      </c>
    </row>
    <row r="29" spans="1:7" x14ac:dyDescent="0.3">
      <c r="A29">
        <v>28</v>
      </c>
      <c r="B29" t="s">
        <v>0</v>
      </c>
      <c r="C29">
        <v>2001</v>
      </c>
      <c r="D29" s="1">
        <v>1898066.696</v>
      </c>
      <c r="E29" s="1">
        <v>3123678.1060000001</v>
      </c>
    </row>
    <row r="30" spans="1:7" x14ac:dyDescent="0.3">
      <c r="A30">
        <v>29</v>
      </c>
      <c r="B30" t="s">
        <v>0</v>
      </c>
      <c r="C30" t="s">
        <v>1</v>
      </c>
      <c r="D30" s="1">
        <v>1897868.821</v>
      </c>
      <c r="E30" s="1">
        <v>3123806.406</v>
      </c>
    </row>
    <row r="31" spans="1:7" x14ac:dyDescent="0.3">
      <c r="A31">
        <v>30</v>
      </c>
      <c r="B31" t="s">
        <v>0</v>
      </c>
      <c r="C31" t="s">
        <v>2</v>
      </c>
      <c r="D31" s="1">
        <v>1898219.65</v>
      </c>
      <c r="E31" s="1">
        <v>3123690.344</v>
      </c>
    </row>
    <row r="32" spans="1:7" x14ac:dyDescent="0.3">
      <c r="A32">
        <v>31</v>
      </c>
      <c r="B32" t="s">
        <v>0</v>
      </c>
      <c r="C32" t="s">
        <v>3</v>
      </c>
      <c r="D32" s="1">
        <v>1897841.9820000001</v>
      </c>
      <c r="E32" s="1">
        <v>3123644.5819999999</v>
      </c>
    </row>
    <row r="33" spans="1:9" x14ac:dyDescent="0.3">
      <c r="A33">
        <v>32</v>
      </c>
      <c r="B33" t="s">
        <v>0</v>
      </c>
      <c r="C33" t="s">
        <v>4</v>
      </c>
      <c r="D33" s="1">
        <v>1897826.122</v>
      </c>
      <c r="E33" s="1">
        <v>3123670.5419999999</v>
      </c>
    </row>
    <row r="34" spans="1:9" x14ac:dyDescent="0.3">
      <c r="A34">
        <v>33</v>
      </c>
      <c r="B34" t="s">
        <v>0</v>
      </c>
      <c r="C34" t="s">
        <v>5</v>
      </c>
      <c r="D34" s="1">
        <v>1897821.8940000001</v>
      </c>
      <c r="E34" s="1">
        <v>3123632.5389999999</v>
      </c>
    </row>
    <row r="35" spans="1:9" x14ac:dyDescent="0.3">
      <c r="A35">
        <v>34</v>
      </c>
      <c r="B35" t="s">
        <v>0</v>
      </c>
      <c r="C35" t="s">
        <v>6</v>
      </c>
      <c r="D35" s="1">
        <v>1897921.5279999999</v>
      </c>
      <c r="E35" s="1">
        <v>3123594.1529999999</v>
      </c>
    </row>
    <row r="36" spans="1:9" x14ac:dyDescent="0.3">
      <c r="A36">
        <v>35</v>
      </c>
      <c r="B36" t="s">
        <v>0</v>
      </c>
      <c r="C36">
        <v>661</v>
      </c>
      <c r="D36" s="1">
        <v>1897989.774737</v>
      </c>
      <c r="E36" s="1">
        <v>3123677.3441550001</v>
      </c>
      <c r="G36" s="1">
        <v>34.664731000000003</v>
      </c>
    </row>
    <row r="37" spans="1:9" x14ac:dyDescent="0.3">
      <c r="A37">
        <v>36</v>
      </c>
      <c r="B37" t="s">
        <v>0</v>
      </c>
      <c r="C37">
        <v>662</v>
      </c>
      <c r="D37" s="1">
        <v>1897982.3289999999</v>
      </c>
      <c r="E37" s="1">
        <v>3123661.7006890001</v>
      </c>
      <c r="G37" s="1">
        <v>34.599643999999998</v>
      </c>
    </row>
    <row r="38" spans="1:9" x14ac:dyDescent="0.3">
      <c r="A38">
        <v>37</v>
      </c>
      <c r="B38" t="s">
        <v>0</v>
      </c>
      <c r="C38">
        <v>663</v>
      </c>
      <c r="D38" s="1">
        <v>1897925.66851</v>
      </c>
      <c r="E38" s="1">
        <v>3123698.3240800002</v>
      </c>
      <c r="G38" s="1">
        <v>34.399005000000002</v>
      </c>
    </row>
    <row r="39" spans="1:9" x14ac:dyDescent="0.3">
      <c r="A39">
        <v>38</v>
      </c>
      <c r="B39" t="s">
        <v>0</v>
      </c>
      <c r="C39">
        <v>664</v>
      </c>
      <c r="D39" s="1">
        <v>1897933.8430369999</v>
      </c>
      <c r="E39" s="1">
        <v>3123680.9500950002</v>
      </c>
      <c r="G39" s="1">
        <v>34.61251</v>
      </c>
    </row>
    <row r="40" spans="1:9" x14ac:dyDescent="0.3">
      <c r="A40">
        <v>39</v>
      </c>
      <c r="B40" t="s">
        <v>0</v>
      </c>
      <c r="C40">
        <v>512</v>
      </c>
      <c r="D40" s="1">
        <v>1897947.2593670001</v>
      </c>
      <c r="E40" s="1">
        <v>3123682.0113539998</v>
      </c>
      <c r="G40" s="1">
        <v>34.477552000000003</v>
      </c>
    </row>
    <row r="42" spans="1:9" x14ac:dyDescent="0.3">
      <c r="C42" s="72" t="s">
        <v>39</v>
      </c>
      <c r="D42" s="72"/>
      <c r="E42" s="72"/>
      <c r="H42" t="s">
        <v>13</v>
      </c>
    </row>
    <row r="43" spans="1:9" ht="18" x14ac:dyDescent="0.35">
      <c r="C43" t="s">
        <v>37</v>
      </c>
      <c r="D43" s="1">
        <f ca="1">D80</f>
        <v>1897845.4591557554</v>
      </c>
      <c r="E43" s="1">
        <f ca="1">E80</f>
        <v>3123694.0595276491</v>
      </c>
      <c r="G43" s="1">
        <f>AVERAGE(G2:G40)</f>
        <v>34.72879877419355</v>
      </c>
      <c r="I43" s="22">
        <f ca="1">CHEM01!G8</f>
        <v>43.613407195613789</v>
      </c>
    </row>
    <row r="44" spans="1:9" ht="18" x14ac:dyDescent="0.35">
      <c r="C44" t="s">
        <v>32</v>
      </c>
      <c r="D44" s="1">
        <f t="shared" ref="D44:E44" ca="1" si="0">D81</f>
        <v>1897864.5868698165</v>
      </c>
      <c r="E44" s="1">
        <f t="shared" ca="1" si="0"/>
        <v>3123654.864376903</v>
      </c>
      <c r="H44" t="s">
        <v>21</v>
      </c>
      <c r="I44" s="22"/>
    </row>
    <row r="45" spans="1:9" ht="18" x14ac:dyDescent="0.35">
      <c r="C45" t="s">
        <v>33</v>
      </c>
      <c r="D45" s="1">
        <f t="shared" ref="D45:E45" ca="1" si="1">D82</f>
        <v>1897898.9558524156</v>
      </c>
      <c r="E45" s="1">
        <f t="shared" ca="1" si="1"/>
        <v>3123626.734401546</v>
      </c>
      <c r="I45" s="22">
        <f ca="1">CHEM01!G13</f>
        <v>44.413089044661739</v>
      </c>
    </row>
    <row r="46" spans="1:9" ht="18" x14ac:dyDescent="0.35">
      <c r="C46" t="s">
        <v>34</v>
      </c>
      <c r="D46" s="1">
        <f t="shared" ref="D46:E46" si="2">D83</f>
        <v>1897945.13</v>
      </c>
      <c r="E46" s="1">
        <f t="shared" si="2"/>
        <v>3123617.3250000002</v>
      </c>
      <c r="H46" t="s">
        <v>22</v>
      </c>
      <c r="I46" s="22"/>
    </row>
    <row r="47" spans="1:9" ht="18" x14ac:dyDescent="0.35">
      <c r="C47" t="s">
        <v>35</v>
      </c>
      <c r="D47" s="1">
        <f t="shared" ref="D47:E47" ca="1" si="3">D84</f>
        <v>1897988.2659961663</v>
      </c>
      <c r="E47" s="1">
        <f t="shared" ca="1" si="3"/>
        <v>3123596.3460884588</v>
      </c>
      <c r="I47" s="22">
        <f ca="1">CHEM01!G18</f>
        <v>47.123123226086236</v>
      </c>
    </row>
    <row r="48" spans="1:9" ht="18" x14ac:dyDescent="0.35">
      <c r="C48" t="s">
        <v>36</v>
      </c>
      <c r="D48" s="1">
        <f t="shared" ref="D48:E48" ca="1" si="4">D85</f>
        <v>1898008.5868506005</v>
      </c>
      <c r="E48" s="1">
        <f t="shared" ca="1" si="4"/>
        <v>3123575.0319632031</v>
      </c>
      <c r="G48" s="1">
        <f t="shared" ref="G48" si="5">G2</f>
        <v>34.524000000000001</v>
      </c>
      <c r="H48" t="s">
        <v>23</v>
      </c>
      <c r="I48" s="22"/>
    </row>
    <row r="49" spans="3:9" ht="18" x14ac:dyDescent="0.35">
      <c r="C49" t="s">
        <v>20</v>
      </c>
      <c r="D49" s="1">
        <f ca="1">D86</f>
        <v>1898047.4750198827</v>
      </c>
      <c r="E49" s="1">
        <f t="shared" ref="E49" ca="1" si="6">E86</f>
        <v>3123568.3981343126</v>
      </c>
      <c r="I49" s="22">
        <f ca="1">CHEM01!G23</f>
        <v>47.966956279591749</v>
      </c>
    </row>
    <row r="50" spans="3:9" ht="18" x14ac:dyDescent="0.35">
      <c r="H50" t="s">
        <v>24</v>
      </c>
      <c r="I50" s="22"/>
    </row>
    <row r="51" spans="3:9" ht="18" x14ac:dyDescent="0.35">
      <c r="I51" s="22">
        <f ca="1">CHEM01!G28</f>
        <v>29.448753120531155</v>
      </c>
    </row>
    <row r="52" spans="3:9" ht="18" x14ac:dyDescent="0.35">
      <c r="C52" t="s">
        <v>38</v>
      </c>
      <c r="D52"/>
      <c r="E52"/>
      <c r="H52" t="s">
        <v>25</v>
      </c>
      <c r="I52" s="22"/>
    </row>
    <row r="53" spans="3:9" ht="18" x14ac:dyDescent="0.35">
      <c r="C53" t="s">
        <v>37</v>
      </c>
      <c r="D53" s="1">
        <f>AVERAGE(D2:D40)-105</f>
        <v>1897845.5018118208</v>
      </c>
      <c r="E53" s="1">
        <f>AVERAGE(E2:E40)+65</f>
        <v>3123698.2404011032</v>
      </c>
      <c r="G53" s="1">
        <f>AVERAGE(G2:G40)+50</f>
        <v>84.72879877419355</v>
      </c>
      <c r="I53" s="22">
        <f ca="1">CHEM01!G42</f>
        <v>39.44993530873117</v>
      </c>
    </row>
    <row r="54" spans="3:9" x14ac:dyDescent="0.3">
      <c r="C54" t="s">
        <v>32</v>
      </c>
      <c r="D54" s="1">
        <f>(D53*2+D56)/3</f>
        <v>1897878.7112078804</v>
      </c>
      <c r="E54" s="1">
        <f>(E53*2+E56)/3</f>
        <v>3123671.2686007358</v>
      </c>
      <c r="H54" t="s">
        <v>26</v>
      </c>
    </row>
    <row r="55" spans="3:9" x14ac:dyDescent="0.3">
      <c r="C55" t="s">
        <v>33</v>
      </c>
      <c r="D55" s="1">
        <f>(D56*2+D53)/3</f>
        <v>1897911.9206039403</v>
      </c>
      <c r="E55" s="1">
        <f>(E56*2+E53)/3</f>
        <v>3123644.2968003675</v>
      </c>
    </row>
    <row r="56" spans="3:9" x14ac:dyDescent="0.3">
      <c r="C56" t="s">
        <v>34</v>
      </c>
      <c r="D56" s="1">
        <f>D2</f>
        <v>1897945.13</v>
      </c>
      <c r="E56" s="1">
        <f>E2</f>
        <v>3123617.3250000002</v>
      </c>
    </row>
    <row r="57" spans="3:9" x14ac:dyDescent="0.3">
      <c r="C57" t="s">
        <v>35</v>
      </c>
      <c r="D57" s="1">
        <f>(D56*2+D59)/3</f>
        <v>1897983.587270607</v>
      </c>
      <c r="E57" s="1">
        <f>(E56*2+E59)/3</f>
        <v>3123600.963467034</v>
      </c>
    </row>
    <row r="58" spans="3:9" x14ac:dyDescent="0.3">
      <c r="C58" t="s">
        <v>36</v>
      </c>
      <c r="D58" s="1">
        <f>(D59*2+D56)/3</f>
        <v>1898022.0445412137</v>
      </c>
      <c r="E58" s="1">
        <f>(E59*2+E56)/3</f>
        <v>3123584.6019340693</v>
      </c>
    </row>
    <row r="59" spans="3:9" x14ac:dyDescent="0.3">
      <c r="C59" t="s">
        <v>20</v>
      </c>
      <c r="D59" s="1">
        <f>AVERAGE(D2:D40)+110</f>
        <v>1898060.5018118208</v>
      </c>
      <c r="E59" s="1">
        <f>AVERAGE(E2:E40)-65</f>
        <v>3123568.2404011032</v>
      </c>
    </row>
    <row r="61" spans="3:9" x14ac:dyDescent="0.3">
      <c r="C61" t="s">
        <v>40</v>
      </c>
    </row>
    <row r="62" spans="3:9" x14ac:dyDescent="0.3">
      <c r="C62" t="s">
        <v>37</v>
      </c>
      <c r="D62" s="1">
        <f t="shared" ref="D62:E64" ca="1" si="7">RAND()*10-RAND()*20</f>
        <v>3.3183083786776186</v>
      </c>
      <c r="E62" s="1">
        <f t="shared" ca="1" si="7"/>
        <v>-0.30009351607949863</v>
      </c>
    </row>
    <row r="63" spans="3:9" x14ac:dyDescent="0.3">
      <c r="C63" t="s">
        <v>32</v>
      </c>
      <c r="D63" s="1">
        <f t="shared" ca="1" si="7"/>
        <v>-11.658863347856879</v>
      </c>
      <c r="E63" s="1">
        <f t="shared" ca="1" si="7"/>
        <v>-10.634345346428121</v>
      </c>
    </row>
    <row r="64" spans="3:9" x14ac:dyDescent="0.3">
      <c r="C64" t="s">
        <v>33</v>
      </c>
      <c r="D64" s="1">
        <f t="shared" ca="1" si="7"/>
        <v>-9.2489522199605716</v>
      </c>
      <c r="E64" s="1">
        <f t="shared" ca="1" si="7"/>
        <v>-13.367143716767401</v>
      </c>
    </row>
    <row r="65" spans="3:5" x14ac:dyDescent="0.3">
      <c r="C65" t="s">
        <v>34</v>
      </c>
      <c r="D65" s="1">
        <v>0</v>
      </c>
      <c r="E65" s="1">
        <v>0</v>
      </c>
    </row>
    <row r="66" spans="3:5" x14ac:dyDescent="0.3">
      <c r="C66" t="s">
        <v>35</v>
      </c>
      <c r="D66" s="1">
        <f t="shared" ref="D66:E68" ca="1" si="8">RAND()*10-RAND()*20</f>
        <v>7.1176954486783188</v>
      </c>
      <c r="E66" s="1">
        <f t="shared" ca="1" si="8"/>
        <v>-6.7536712967843542</v>
      </c>
    </row>
    <row r="67" spans="3:5" x14ac:dyDescent="0.3">
      <c r="C67" t="s">
        <v>36</v>
      </c>
      <c r="D67" s="1">
        <f t="shared" ca="1" si="8"/>
        <v>-8.2890218194929428</v>
      </c>
      <c r="E67" s="1">
        <f t="shared" ca="1" si="8"/>
        <v>-10.266802118761259</v>
      </c>
    </row>
    <row r="68" spans="3:5" x14ac:dyDescent="0.3">
      <c r="C68" t="s">
        <v>20</v>
      </c>
      <c r="D68" s="1">
        <f t="shared" ca="1" si="8"/>
        <v>-9.2818639415500748</v>
      </c>
      <c r="E68" s="1">
        <f t="shared" ca="1" si="8"/>
        <v>6.0933548174955865</v>
      </c>
    </row>
    <row r="70" spans="3:5" x14ac:dyDescent="0.3">
      <c r="C70" t="s">
        <v>41</v>
      </c>
    </row>
    <row r="71" spans="3:5" x14ac:dyDescent="0.3">
      <c r="C71" t="s">
        <v>37</v>
      </c>
      <c r="D71" s="1">
        <f ca="1">RAND()*5-RAND()*8</f>
        <v>-3.3609644440881623</v>
      </c>
      <c r="E71" s="1">
        <f t="shared" ref="E71:E73" ca="1" si="9">RAND()*5-RAND()*8</f>
        <v>-3.8807799377616243</v>
      </c>
    </row>
    <row r="72" spans="3:5" x14ac:dyDescent="0.3">
      <c r="C72" t="s">
        <v>32</v>
      </c>
      <c r="D72" s="1">
        <f t="shared" ref="D72:D73" ca="1" si="10">RAND()*5-RAND()*8</f>
        <v>-2.4654747159975114</v>
      </c>
      <c r="E72" s="1">
        <f t="shared" ca="1" si="9"/>
        <v>-5.7698784861349299</v>
      </c>
    </row>
    <row r="73" spans="3:5" x14ac:dyDescent="0.3">
      <c r="C73" t="s">
        <v>33</v>
      </c>
      <c r="D73" s="1">
        <f t="shared" ca="1" si="10"/>
        <v>-3.7157993046741047</v>
      </c>
      <c r="E73" s="1">
        <f t="shared" ca="1" si="9"/>
        <v>-4.1952551051447324</v>
      </c>
    </row>
    <row r="74" spans="3:5" x14ac:dyDescent="0.3">
      <c r="C74" t="s">
        <v>34</v>
      </c>
      <c r="D74" s="1">
        <v>0</v>
      </c>
      <c r="E74" s="1">
        <v>0</v>
      </c>
    </row>
    <row r="75" spans="3:5" x14ac:dyDescent="0.3">
      <c r="C75" t="s">
        <v>35</v>
      </c>
      <c r="D75" s="1">
        <f t="shared" ref="D75:E77" ca="1" si="11">RAND()*5-RAND()*8</f>
        <v>-2.4389698894034497</v>
      </c>
      <c r="E75" s="1">
        <f t="shared" ca="1" si="11"/>
        <v>2.1362927214302028</v>
      </c>
    </row>
    <row r="76" spans="3:5" x14ac:dyDescent="0.3">
      <c r="C76" t="s">
        <v>36</v>
      </c>
      <c r="D76" s="1">
        <f t="shared" ca="1" si="11"/>
        <v>-5.168668793568826</v>
      </c>
      <c r="E76" s="1">
        <f t="shared" ca="1" si="11"/>
        <v>0.69683125256614264</v>
      </c>
    </row>
    <row r="77" spans="3:5" x14ac:dyDescent="0.3">
      <c r="C77" t="s">
        <v>20</v>
      </c>
      <c r="D77" s="1">
        <f t="shared" ca="1" si="11"/>
        <v>-3.7449279965657269</v>
      </c>
      <c r="E77" s="1">
        <f t="shared" ca="1" si="11"/>
        <v>-5.935621608169404</v>
      </c>
    </row>
    <row r="79" spans="3:5" x14ac:dyDescent="0.3">
      <c r="C79" t="s">
        <v>42</v>
      </c>
    </row>
    <row r="80" spans="3:5" x14ac:dyDescent="0.3">
      <c r="C80" t="str">
        <f>C71</f>
        <v>Depart</v>
      </c>
      <c r="D80" s="1">
        <f ca="1">D53+D62+D71</f>
        <v>1897845.4591557554</v>
      </c>
      <c r="E80" s="1">
        <f ca="1">E53+E62+E71</f>
        <v>3123694.0595276491</v>
      </c>
    </row>
    <row r="81" spans="3:5" x14ac:dyDescent="0.3">
      <c r="C81" t="str">
        <f t="shared" ref="C81:C86" si="12">C72</f>
        <v>Point_1</v>
      </c>
      <c r="D81" s="1">
        <f t="shared" ref="D81:E81" ca="1" si="13">D54+D63+D72</f>
        <v>1897864.5868698165</v>
      </c>
      <c r="E81" s="1">
        <f t="shared" ca="1" si="13"/>
        <v>3123654.864376903</v>
      </c>
    </row>
    <row r="82" spans="3:5" x14ac:dyDescent="0.3">
      <c r="C82" t="str">
        <f t="shared" si="12"/>
        <v>Point_2</v>
      </c>
      <c r="D82" s="1">
        <f ca="1">D55+D64+D73</f>
        <v>1897898.9558524156</v>
      </c>
      <c r="E82" s="1">
        <f t="shared" ref="E82" ca="1" si="14">E55+E64+E73</f>
        <v>3123626.734401546</v>
      </c>
    </row>
    <row r="83" spans="3:5" x14ac:dyDescent="0.3">
      <c r="C83" t="str">
        <f t="shared" si="12"/>
        <v>Point_3</v>
      </c>
      <c r="D83" s="1">
        <f t="shared" ref="D83:E83" si="15">D56+D65+D74</f>
        <v>1897945.13</v>
      </c>
      <c r="E83" s="1">
        <f t="shared" si="15"/>
        <v>3123617.3250000002</v>
      </c>
    </row>
    <row r="84" spans="3:5" x14ac:dyDescent="0.3">
      <c r="C84" t="str">
        <f t="shared" si="12"/>
        <v>Point_4</v>
      </c>
      <c r="D84" s="1">
        <f t="shared" ref="D84:E84" ca="1" si="16">D57+D66+D75</f>
        <v>1897988.2659961663</v>
      </c>
      <c r="E84" s="1">
        <f t="shared" ca="1" si="16"/>
        <v>3123596.3460884588</v>
      </c>
    </row>
    <row r="85" spans="3:5" x14ac:dyDescent="0.3">
      <c r="C85" t="str">
        <f t="shared" si="12"/>
        <v>Point_5</v>
      </c>
      <c r="D85" s="1">
        <f t="shared" ref="D85:E85" ca="1" si="17">D58+D67+D76</f>
        <v>1898008.5868506005</v>
      </c>
      <c r="E85" s="1">
        <f t="shared" ca="1" si="17"/>
        <v>3123575.0319632031</v>
      </c>
    </row>
    <row r="86" spans="3:5" x14ac:dyDescent="0.3">
      <c r="C86" t="str">
        <f t="shared" si="12"/>
        <v>Final</v>
      </c>
      <c r="D86" s="1">
        <f t="shared" ref="D86:E86" ca="1" si="18">D59+D68+D77</f>
        <v>1898047.4750198827</v>
      </c>
      <c r="E86" s="1">
        <f t="shared" ca="1" si="18"/>
        <v>3123568.3981343126</v>
      </c>
    </row>
  </sheetData>
  <mergeCells count="1">
    <mergeCell ref="C42:E42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907F-27FF-43C9-B9F1-2993E1C0EA92}">
  <dimension ref="A1:K42"/>
  <sheetViews>
    <sheetView workbookViewId="0">
      <selection activeCell="E14" sqref="E14"/>
    </sheetView>
  </sheetViews>
  <sheetFormatPr baseColWidth="10" defaultRowHeight="16.8" customHeight="1" x14ac:dyDescent="0.3"/>
  <cols>
    <col min="1" max="2" width="11.5546875" style="2"/>
    <col min="3" max="4" width="17.109375" style="3" customWidth="1"/>
    <col min="5" max="6" width="14.109375" style="4" bestFit="1" customWidth="1"/>
    <col min="7" max="7" width="11.5546875" style="4"/>
    <col min="8" max="8" width="11.5546875" style="2"/>
    <col min="9" max="9" width="8.88671875" style="2" customWidth="1"/>
    <col min="10" max="16384" width="11.5546875" style="2"/>
  </cols>
  <sheetData>
    <row r="1" spans="1:11" ht="16.8" customHeight="1" x14ac:dyDescent="0.3">
      <c r="A1" s="8"/>
      <c r="B1" s="9"/>
      <c r="C1" s="20" t="s">
        <v>9</v>
      </c>
      <c r="D1" s="20" t="s">
        <v>10</v>
      </c>
      <c r="E1" s="21" t="s">
        <v>14</v>
      </c>
      <c r="F1" s="21" t="s">
        <v>15</v>
      </c>
      <c r="G1" s="21" t="s">
        <v>16</v>
      </c>
      <c r="H1" s="9" t="s">
        <v>17</v>
      </c>
      <c r="I1" s="10" t="s">
        <v>18</v>
      </c>
    </row>
    <row r="2" spans="1:11" ht="16.8" customHeight="1" x14ac:dyDescent="0.3">
      <c r="A2" s="19" t="s">
        <v>19</v>
      </c>
      <c r="B2" s="5" t="str">
        <f>Feuil1!C43</f>
        <v>Depart</v>
      </c>
      <c r="C2" s="7">
        <f ca="1">Feuil1!D43</f>
        <v>1897845.4591557554</v>
      </c>
      <c r="D2" s="7">
        <f ca="1">Feuil1!E43</f>
        <v>3123694.0595276491</v>
      </c>
      <c r="E2" s="6"/>
      <c r="F2" s="6"/>
      <c r="G2" s="6"/>
      <c r="H2" s="23" t="s">
        <v>31</v>
      </c>
      <c r="I2" s="12">
        <f ca="1">J2+RAND()*10-RAND()*20</f>
        <v>29.939361789366224</v>
      </c>
      <c r="J2" s="2">
        <v>25</v>
      </c>
    </row>
    <row r="3" spans="1:11" ht="16.8" customHeight="1" x14ac:dyDescent="0.3">
      <c r="A3" s="11" t="s">
        <v>12</v>
      </c>
      <c r="B3" s="5">
        <f>Feuil1!C12</f>
        <v>511</v>
      </c>
      <c r="C3" s="7">
        <f>Feuil1!D12</f>
        <v>1897911.8529999999</v>
      </c>
      <c r="D3" s="7">
        <f>Feuil1!E12</f>
        <v>3123694.0279999999</v>
      </c>
      <c r="E3" s="6">
        <f ca="1">C3-$C$2</f>
        <v>66.393844244536012</v>
      </c>
      <c r="F3" s="6">
        <f ca="1">D3-$D$2</f>
        <v>-3.1527649145573378E-2</v>
      </c>
      <c r="G3" s="6">
        <f t="shared" ref="G3:G7" ca="1" si="0">(E3^2+F3^2)^0.5</f>
        <v>66.393851730114051</v>
      </c>
      <c r="H3" s="7">
        <f ca="1">IF(2*ATAN(E3/(F3+G3))*200/PI()&lt;0,2*ATAN(E3/(F3+G3))*200/PI()+400,2*ATAN(E3/(F3+G3))*200/PI())</f>
        <v>100.03023039792636</v>
      </c>
      <c r="I3" s="13">
        <f ca="1">IF(H3-$I$2&lt;0,H3-$I$2+400,H3-$I$2)</f>
        <v>70.090868608560129</v>
      </c>
      <c r="J3" s="3"/>
    </row>
    <row r="4" spans="1:11" ht="16.8" customHeight="1" x14ac:dyDescent="0.3">
      <c r="A4" s="11" t="s">
        <v>12</v>
      </c>
      <c r="B4" s="5">
        <f>Feuil1!C25</f>
        <v>1000</v>
      </c>
      <c r="C4" s="7">
        <f>Feuil1!D25</f>
        <v>1898028.2879999999</v>
      </c>
      <c r="D4" s="7">
        <f>Feuil1!E25</f>
        <v>3123681.1269999999</v>
      </c>
      <c r="E4" s="6">
        <f t="shared" ref="E4:E7" ca="1" si="1">C4-$C$2</f>
        <v>182.82884424459189</v>
      </c>
      <c r="F4" s="6">
        <f t="shared" ref="F4:F7" ca="1" si="2">D4-$D$2</f>
        <v>-12.932527649216354</v>
      </c>
      <c r="G4" s="6">
        <f t="shared" ca="1" si="0"/>
        <v>183.2856692685246</v>
      </c>
      <c r="H4" s="7">
        <f t="shared" ref="H4:H8" ca="1" si="3">IF(2*ATAN(E4/(F4+G4))*200/PI()&lt;0,2*ATAN(E4/(F4+G4))*200/PI()+400,2*ATAN(E4/(F4+G4))*200/PI())</f>
        <v>104.49568686236037</v>
      </c>
      <c r="I4" s="13">
        <f t="shared" ref="I4:I8" ca="1" si="4">IF(H4-$I$2&lt;0,H4-$I$2+400,H4-$I$2)</f>
        <v>74.556325072994156</v>
      </c>
      <c r="J4" s="3"/>
    </row>
    <row r="5" spans="1:11" ht="16.8" customHeight="1" x14ac:dyDescent="0.3">
      <c r="A5" s="11" t="s">
        <v>12</v>
      </c>
      <c r="B5" s="5" t="str">
        <f>Feuil1!C32</f>
        <v>Plein_ciel</v>
      </c>
      <c r="C5" s="7">
        <f>Feuil1!D32</f>
        <v>1897841.9820000001</v>
      </c>
      <c r="D5" s="7">
        <f>Feuil1!E32</f>
        <v>3123644.5819999999</v>
      </c>
      <c r="E5" s="6">
        <f t="shared" ca="1" si="1"/>
        <v>-3.4771557552739978</v>
      </c>
      <c r="F5" s="6">
        <f t="shared" ca="1" si="2"/>
        <v>-49.477527649141848</v>
      </c>
      <c r="G5" s="6">
        <f t="shared" ca="1" si="0"/>
        <v>49.599560022423894</v>
      </c>
      <c r="H5" s="7">
        <f t="shared" ca="1" si="3"/>
        <v>204.466659232507</v>
      </c>
      <c r="I5" s="13">
        <f t="shared" ca="1" si="4"/>
        <v>174.52729744314078</v>
      </c>
      <c r="J5" s="3"/>
    </row>
    <row r="6" spans="1:11" ht="16.8" customHeight="1" x14ac:dyDescent="0.3">
      <c r="A6" s="11" t="s">
        <v>12</v>
      </c>
      <c r="B6" s="5" t="str">
        <f>Feuil1!C31</f>
        <v>Rivoire&amp;carré</v>
      </c>
      <c r="C6" s="7">
        <f>Feuil1!D31</f>
        <v>1898219.65</v>
      </c>
      <c r="D6" s="7">
        <f>Feuil1!E31</f>
        <v>3123690.344</v>
      </c>
      <c r="E6" s="6">
        <f t="shared" ca="1" si="1"/>
        <v>374.1908442445565</v>
      </c>
      <c r="F6" s="6">
        <f t="shared" ca="1" si="2"/>
        <v>-3.71552764903754</v>
      </c>
      <c r="G6" s="6">
        <f t="shared" ca="1" si="0"/>
        <v>374.20929045410497</v>
      </c>
      <c r="H6" s="7">
        <f t="shared" ca="1" si="3"/>
        <v>100.63211077155216</v>
      </c>
      <c r="I6" s="13">
        <f t="shared" ca="1" si="4"/>
        <v>70.692748982185947</v>
      </c>
      <c r="J6" s="3"/>
    </row>
    <row r="7" spans="1:11" ht="16.8" customHeight="1" x14ac:dyDescent="0.3">
      <c r="A7" s="11" t="s">
        <v>12</v>
      </c>
      <c r="B7" s="5" t="str">
        <f>Feuil1!C30</f>
        <v>Fiducial</v>
      </c>
      <c r="C7" s="7">
        <f>Feuil1!D30</f>
        <v>1897868.821</v>
      </c>
      <c r="D7" s="7">
        <f>Feuil1!E30</f>
        <v>3123806.406</v>
      </c>
      <c r="E7" s="6">
        <f t="shared" ca="1" si="1"/>
        <v>23.361844244645908</v>
      </c>
      <c r="F7" s="6">
        <f t="shared" ca="1" si="2"/>
        <v>112.3464723508805</v>
      </c>
      <c r="G7" s="6">
        <f t="shared" ca="1" si="0"/>
        <v>114.7497521400297</v>
      </c>
      <c r="H7" s="7">
        <f t="shared" ca="1" si="3"/>
        <v>13.052157731043627</v>
      </c>
      <c r="I7" s="13">
        <f t="shared" ca="1" si="4"/>
        <v>383.1127959416774</v>
      </c>
      <c r="J7" s="3"/>
    </row>
    <row r="8" spans="1:11" ht="16.8" customHeight="1" thickBot="1" x14ac:dyDescent="0.35">
      <c r="A8" s="14"/>
      <c r="B8" s="15" t="str">
        <f>Feuil1!C44</f>
        <v>Point_1</v>
      </c>
      <c r="C8" s="17">
        <f ca="1">Feuil1!D44</f>
        <v>1897864.5868698165</v>
      </c>
      <c r="D8" s="17">
        <f ca="1">Feuil1!E44</f>
        <v>3123654.864376903</v>
      </c>
      <c r="E8" s="16">
        <f t="shared" ref="E8" ca="1" si="5">C8-$C$2</f>
        <v>19.127714061178267</v>
      </c>
      <c r="F8" s="16">
        <f t="shared" ref="F8" ca="1" si="6">D8-$D$2</f>
        <v>-39.195150746032596</v>
      </c>
      <c r="G8" s="16">
        <f t="shared" ref="G8" ca="1" si="7">(E8^2+F8^2)^0.5</f>
        <v>43.613407195613789</v>
      </c>
      <c r="H8" s="17">
        <f t="shared" ca="1" si="3"/>
        <v>171.09672977150234</v>
      </c>
      <c r="I8" s="18">
        <f t="shared" ca="1" si="4"/>
        <v>141.15736798213612</v>
      </c>
    </row>
    <row r="9" spans="1:11" ht="16.8" customHeight="1" thickBot="1" x14ac:dyDescent="0.35"/>
    <row r="10" spans="1:11" ht="16.8" customHeight="1" x14ac:dyDescent="0.3">
      <c r="A10" s="8"/>
      <c r="B10" s="9"/>
      <c r="C10" s="20" t="s">
        <v>9</v>
      </c>
      <c r="D10" s="20" t="s">
        <v>10</v>
      </c>
      <c r="E10" s="21" t="s">
        <v>14</v>
      </c>
      <c r="F10" s="21" t="s">
        <v>15</v>
      </c>
      <c r="G10" s="21" t="s">
        <v>16</v>
      </c>
      <c r="H10" s="9" t="s">
        <v>17</v>
      </c>
      <c r="I10" s="10" t="s">
        <v>18</v>
      </c>
    </row>
    <row r="11" spans="1:11" ht="16.8" customHeight="1" x14ac:dyDescent="0.3">
      <c r="A11" s="19" t="str">
        <f>B8</f>
        <v>Point_1</v>
      </c>
      <c r="B11" s="5" t="str">
        <f>Feuil1!C44</f>
        <v>Point_1</v>
      </c>
      <c r="C11" s="7">
        <f t="shared" ref="C11:D11" ca="1" si="8">C8</f>
        <v>1897864.5868698165</v>
      </c>
      <c r="D11" s="7">
        <f t="shared" ca="1" si="8"/>
        <v>3123654.864376903</v>
      </c>
      <c r="E11" s="6"/>
      <c r="F11" s="6"/>
      <c r="G11" s="6"/>
      <c r="H11" s="23" t="s">
        <v>31</v>
      </c>
      <c r="I11" s="12">
        <f ca="1">J11+RAND()*10-RAND()*20</f>
        <v>41.023908761137292</v>
      </c>
      <c r="J11" s="2">
        <v>50</v>
      </c>
    </row>
    <row r="12" spans="1:11" ht="16.8" customHeight="1" x14ac:dyDescent="0.3">
      <c r="A12" s="19"/>
      <c r="B12" s="5" t="str">
        <f>Feuil1!C43</f>
        <v>Depart</v>
      </c>
      <c r="C12" s="7">
        <f ca="1">Feuil1!D43</f>
        <v>1897845.4591557554</v>
      </c>
      <c r="D12" s="7">
        <f ca="1">Feuil1!E43</f>
        <v>3123694.0595276491</v>
      </c>
      <c r="E12" s="6">
        <f ca="1">C12-$C$11</f>
        <v>-19.127714061178267</v>
      </c>
      <c r="F12" s="6">
        <f ca="1">D12-$D$11</f>
        <v>39.195150746032596</v>
      </c>
      <c r="G12" s="6">
        <f t="shared" ref="G12:G13" ca="1" si="9">(E12^2+F12^2)^0.5</f>
        <v>43.613407195613789</v>
      </c>
      <c r="H12" s="7">
        <f t="shared" ref="H12:H13" ca="1" si="10">IF(2*ATAN(E12/(F12+G12))*200/PI()&lt;0,2*ATAN(E12/(F12+G12))*200/PI()+400,2*ATAN(E12/(F12+G12))*200/PI())</f>
        <v>371.09672977150234</v>
      </c>
      <c r="I12" s="13">
        <f ca="1">IF(H12-$I$11&lt;0,H12-$I$11+400,H12-$I$11)</f>
        <v>330.07282101036503</v>
      </c>
      <c r="K12" s="3"/>
    </row>
    <row r="13" spans="1:11" ht="16.8" customHeight="1" thickBot="1" x14ac:dyDescent="0.35">
      <c r="A13" s="14"/>
      <c r="B13" s="15" t="str">
        <f>Feuil1!C45</f>
        <v>Point_2</v>
      </c>
      <c r="C13" s="17">
        <f ca="1">Feuil1!D45</f>
        <v>1897898.9558524156</v>
      </c>
      <c r="D13" s="17">
        <f ca="1">Feuil1!E45</f>
        <v>3123626.734401546</v>
      </c>
      <c r="E13" s="16">
        <f ca="1">C13-$C$11</f>
        <v>34.368982599116862</v>
      </c>
      <c r="F13" s="16">
        <f ca="1">D13-$D$11</f>
        <v>-28.129975357092917</v>
      </c>
      <c r="G13" s="16">
        <f t="shared" ca="1" si="9"/>
        <v>44.413089044661739</v>
      </c>
      <c r="H13" s="17">
        <f t="shared" ca="1" si="10"/>
        <v>143.66587806413671</v>
      </c>
      <c r="I13" s="18">
        <f ca="1">IF(H13-$I$11&lt;0,H13-$I$11+400,H13-$I$11)</f>
        <v>102.64196930299941</v>
      </c>
      <c r="K13" s="3"/>
    </row>
    <row r="14" spans="1:11" ht="16.8" customHeight="1" thickBot="1" x14ac:dyDescent="0.35"/>
    <row r="15" spans="1:11" ht="16.8" customHeight="1" x14ac:dyDescent="0.3">
      <c r="A15" s="8"/>
      <c r="B15" s="9"/>
      <c r="C15" s="20" t="s">
        <v>9</v>
      </c>
      <c r="D15" s="20" t="s">
        <v>10</v>
      </c>
      <c r="E15" s="21" t="s">
        <v>14</v>
      </c>
      <c r="F15" s="21" t="s">
        <v>15</v>
      </c>
      <c r="G15" s="21" t="s">
        <v>16</v>
      </c>
      <c r="H15" s="9" t="s">
        <v>17</v>
      </c>
      <c r="I15" s="10" t="s">
        <v>18</v>
      </c>
    </row>
    <row r="16" spans="1:11" ht="16.8" customHeight="1" x14ac:dyDescent="0.3">
      <c r="A16" s="19" t="str">
        <f>B13</f>
        <v>Point_2</v>
      </c>
      <c r="B16" s="5" t="str">
        <f>Feuil1!C45</f>
        <v>Point_2</v>
      </c>
      <c r="C16" s="7">
        <f ca="1">Feuil1!D45</f>
        <v>1897898.9558524156</v>
      </c>
      <c r="D16" s="7">
        <f ca="1">Feuil1!E45</f>
        <v>3123626.734401546</v>
      </c>
      <c r="E16" s="6"/>
      <c r="F16" s="6"/>
      <c r="G16" s="6"/>
      <c r="H16" s="23" t="s">
        <v>31</v>
      </c>
      <c r="I16" s="12">
        <f ca="1">J16+RAND()*10-RAND()*20</f>
        <v>82.176761884601063</v>
      </c>
      <c r="J16" s="2">
        <v>75</v>
      </c>
    </row>
    <row r="17" spans="1:11" ht="16.8" customHeight="1" x14ac:dyDescent="0.3">
      <c r="A17" s="19"/>
      <c r="B17" s="5" t="str">
        <f>Feuil1!C44</f>
        <v>Point_1</v>
      </c>
      <c r="C17" s="7">
        <f ca="1">Feuil1!D44</f>
        <v>1897864.5868698165</v>
      </c>
      <c r="D17" s="7">
        <f ca="1">Feuil1!E44</f>
        <v>3123654.864376903</v>
      </c>
      <c r="E17" s="6">
        <f ca="1">C17-$C$16</f>
        <v>-34.368982599116862</v>
      </c>
      <c r="F17" s="6">
        <f ca="1">D17-$D$16</f>
        <v>28.129975357092917</v>
      </c>
      <c r="G17" s="6">
        <f t="shared" ref="G17:G18" ca="1" si="11">(E17^2+F17^2)^0.5</f>
        <v>44.413089044661739</v>
      </c>
      <c r="H17" s="7">
        <f t="shared" ref="H17:H18" ca="1" si="12">IF(2*ATAN(E17/(F17+G17))*200/PI()&lt;0,2*ATAN(E17/(F17+G17))*200/PI()+400,2*ATAN(E17/(F17+G17))*200/PI())</f>
        <v>343.66587806413673</v>
      </c>
      <c r="I17" s="13">
        <f ca="1">IF(H17-$I$16&lt;0,H17-$I$16+400,H17-$I$16)</f>
        <v>261.4891161795357</v>
      </c>
    </row>
    <row r="18" spans="1:11" ht="16.8" customHeight="1" thickBot="1" x14ac:dyDescent="0.35">
      <c r="A18" s="14"/>
      <c r="B18" s="15" t="str">
        <f>Feuil1!C46</f>
        <v>Point_3</v>
      </c>
      <c r="C18" s="17">
        <f>Feuil1!D46</f>
        <v>1897945.13</v>
      </c>
      <c r="D18" s="17">
        <f>Feuil1!E46</f>
        <v>3123617.3250000002</v>
      </c>
      <c r="E18" s="16">
        <f ca="1">C18-$C$16</f>
        <v>46.174147584242746</v>
      </c>
      <c r="F18" s="16">
        <f ca="1">D18-$D$16</f>
        <v>-9.409401545766741</v>
      </c>
      <c r="G18" s="16">
        <f t="shared" ca="1" si="11"/>
        <v>47.123123226086236</v>
      </c>
      <c r="H18" s="17">
        <f t="shared" ca="1" si="12"/>
        <v>112.79785402323735</v>
      </c>
      <c r="I18" s="18">
        <f ca="1">IF(H18-$I$16&lt;0,H18-$I$16+400,H18-$I$16)</f>
        <v>30.621092138636286</v>
      </c>
    </row>
    <row r="19" spans="1:11" ht="16.8" customHeight="1" thickBot="1" x14ac:dyDescent="0.35"/>
    <row r="20" spans="1:11" ht="16.8" customHeight="1" x14ac:dyDescent="0.3">
      <c r="A20" s="8"/>
      <c r="B20" s="9"/>
      <c r="C20" s="20" t="s">
        <v>9</v>
      </c>
      <c r="D20" s="20" t="s">
        <v>10</v>
      </c>
      <c r="E20" s="21" t="s">
        <v>14</v>
      </c>
      <c r="F20" s="21" t="s">
        <v>15</v>
      </c>
      <c r="G20" s="21" t="s">
        <v>16</v>
      </c>
      <c r="H20" s="9" t="s">
        <v>17</v>
      </c>
      <c r="I20" s="10" t="s">
        <v>18</v>
      </c>
    </row>
    <row r="21" spans="1:11" ht="16.8" customHeight="1" x14ac:dyDescent="0.3">
      <c r="A21" s="19" t="str">
        <f>B18</f>
        <v>Point_3</v>
      </c>
      <c r="B21" s="5" t="str">
        <f>Feuil1!C46</f>
        <v>Point_3</v>
      </c>
      <c r="C21" s="7">
        <f>Feuil1!D46</f>
        <v>1897945.13</v>
      </c>
      <c r="D21" s="7">
        <f>Feuil1!E46</f>
        <v>3123617.3250000002</v>
      </c>
      <c r="E21" s="6"/>
      <c r="F21" s="6"/>
      <c r="G21" s="6"/>
      <c r="H21" s="23" t="s">
        <v>31</v>
      </c>
      <c r="I21" s="12">
        <f ca="1">J21+RAND()*10-RAND()*20</f>
        <v>91.669938671306227</v>
      </c>
      <c r="J21" s="2">
        <v>100</v>
      </c>
    </row>
    <row r="22" spans="1:11" ht="16.8" customHeight="1" x14ac:dyDescent="0.3">
      <c r="A22" s="19"/>
      <c r="B22" s="5" t="str">
        <f>Feuil1!C45</f>
        <v>Point_2</v>
      </c>
      <c r="C22" s="7">
        <f ca="1">Feuil1!D45</f>
        <v>1897898.9558524156</v>
      </c>
      <c r="D22" s="7">
        <f ca="1">Feuil1!E45</f>
        <v>3123626.734401546</v>
      </c>
      <c r="E22" s="6">
        <f ca="1">C22-$C$21</f>
        <v>-46.174147584242746</v>
      </c>
      <c r="F22" s="6">
        <f ca="1">D22-$D$21</f>
        <v>9.409401545766741</v>
      </c>
      <c r="G22" s="6">
        <f t="shared" ref="G22:G23" ca="1" si="13">(E22^2+F22^2)^0.5</f>
        <v>47.123123226086236</v>
      </c>
      <c r="H22" s="7">
        <f t="shared" ref="H22:H23" ca="1" si="14">IF(2*ATAN(E22/(F22+G22))*200/PI()&lt;0,2*ATAN(E22/(F22+G22))*200/PI()+400,2*ATAN(E22/(F22+G22))*200/PI())</f>
        <v>312.79785402323733</v>
      </c>
      <c r="I22" s="13">
        <f ca="1">IF(H22-$I$21&lt;0,H22-$I$21+400,H22-$I$21)</f>
        <v>221.12791535193111</v>
      </c>
    </row>
    <row r="23" spans="1:11" ht="16.8" customHeight="1" thickBot="1" x14ac:dyDescent="0.35">
      <c r="A23" s="14"/>
      <c r="B23" s="15" t="str">
        <f>Feuil1!C47</f>
        <v>Point_4</v>
      </c>
      <c r="C23" s="17">
        <f ca="1">Feuil1!D47</f>
        <v>1897988.2659961663</v>
      </c>
      <c r="D23" s="17">
        <f ca="1">Feuil1!E47</f>
        <v>3123596.3460884588</v>
      </c>
      <c r="E23" s="16">
        <f ca="1">C23-$C$21</f>
        <v>43.135996166383848</v>
      </c>
      <c r="F23" s="16">
        <f ca="1">D23-$D$21</f>
        <v>-20.97891154140234</v>
      </c>
      <c r="G23" s="16">
        <f t="shared" ca="1" si="13"/>
        <v>47.966956279591749</v>
      </c>
      <c r="H23" s="17">
        <f t="shared" ca="1" si="14"/>
        <v>128.81741183689854</v>
      </c>
      <c r="I23" s="18">
        <f ca="1">IF(H23-$I$21&lt;0,H23-$I$21+400,H23-$I$21)</f>
        <v>37.147473165592316</v>
      </c>
      <c r="K23" s="3"/>
    </row>
    <row r="24" spans="1:11" ht="16.8" customHeight="1" thickBot="1" x14ac:dyDescent="0.35"/>
    <row r="25" spans="1:11" ht="16.8" customHeight="1" x14ac:dyDescent="0.3">
      <c r="A25" s="8"/>
      <c r="B25" s="9"/>
      <c r="C25" s="20" t="s">
        <v>9</v>
      </c>
      <c r="D25" s="20" t="s">
        <v>10</v>
      </c>
      <c r="E25" s="21" t="s">
        <v>14</v>
      </c>
      <c r="F25" s="21" t="s">
        <v>15</v>
      </c>
      <c r="G25" s="21" t="s">
        <v>16</v>
      </c>
      <c r="H25" s="9" t="s">
        <v>17</v>
      </c>
      <c r="I25" s="10" t="s">
        <v>18</v>
      </c>
    </row>
    <row r="26" spans="1:11" ht="16.8" customHeight="1" x14ac:dyDescent="0.3">
      <c r="A26" s="19" t="str">
        <f>B23</f>
        <v>Point_4</v>
      </c>
      <c r="B26" s="5" t="str">
        <f>Feuil1!C47</f>
        <v>Point_4</v>
      </c>
      <c r="C26" s="7">
        <f ca="1">Feuil1!D47</f>
        <v>1897988.2659961663</v>
      </c>
      <c r="D26" s="7">
        <f ca="1">Feuil1!E47</f>
        <v>3123596.3460884588</v>
      </c>
      <c r="E26" s="6"/>
      <c r="F26" s="6"/>
      <c r="G26" s="6"/>
      <c r="H26" s="23" t="s">
        <v>31</v>
      </c>
      <c r="I26" s="12">
        <f ca="1">J26+RAND()*10-RAND()*20</f>
        <v>116.57029692052537</v>
      </c>
      <c r="J26" s="2">
        <v>125</v>
      </c>
    </row>
    <row r="27" spans="1:11" ht="16.8" customHeight="1" x14ac:dyDescent="0.3">
      <c r="A27" s="19"/>
      <c r="B27" s="5" t="str">
        <f>Feuil1!C46</f>
        <v>Point_3</v>
      </c>
      <c r="C27" s="7">
        <f>Feuil1!D46</f>
        <v>1897945.13</v>
      </c>
      <c r="D27" s="7">
        <f>Feuil1!E46</f>
        <v>3123617.3250000002</v>
      </c>
      <c r="E27" s="6">
        <f ca="1">C27-$C$26</f>
        <v>-43.135996166383848</v>
      </c>
      <c r="F27" s="6">
        <f ca="1">D27-$D$26</f>
        <v>20.97891154140234</v>
      </c>
      <c r="G27" s="6">
        <f t="shared" ref="G27:G28" ca="1" si="15">(E27^2+F27^2)^0.5</f>
        <v>47.966956279591749</v>
      </c>
      <c r="H27" s="7">
        <f t="shared" ref="H27:H28" ca="1" si="16">IF(2*ATAN(E27/(F27+G27))*200/PI()&lt;0,2*ATAN(E27/(F27+G27))*200/PI()+400,2*ATAN(E27/(F27+G27))*200/PI())</f>
        <v>328.81741183689854</v>
      </c>
      <c r="I27" s="13">
        <f ca="1">IF(H27-$I$26&lt;0,H27-$I$26+400,H27-$I$26)</f>
        <v>212.24711491637316</v>
      </c>
    </row>
    <row r="28" spans="1:11" ht="16.8" customHeight="1" thickBot="1" x14ac:dyDescent="0.35">
      <c r="A28" s="14"/>
      <c r="B28" s="15" t="str">
        <f>Feuil1!C48</f>
        <v>Point_5</v>
      </c>
      <c r="C28" s="17">
        <f ca="1">Feuil1!D48</f>
        <v>1898008.5868506005</v>
      </c>
      <c r="D28" s="17">
        <f ca="1">Feuil1!E48</f>
        <v>3123575.0319632031</v>
      </c>
      <c r="E28" s="16">
        <f ca="1">C28-$C$26</f>
        <v>20.320854434277862</v>
      </c>
      <c r="F28" s="16">
        <f ca="1">D28-$D$26</f>
        <v>-21.314125255681574</v>
      </c>
      <c r="G28" s="16">
        <f t="shared" ca="1" si="15"/>
        <v>29.448753120531155</v>
      </c>
      <c r="H28" s="17">
        <f t="shared" ca="1" si="16"/>
        <v>151.51847299426208</v>
      </c>
      <c r="I28" s="18">
        <f ca="1">IF(H28-$I$26&lt;0,H28-$I$26+400,H28-$I$26)</f>
        <v>34.948176073736718</v>
      </c>
    </row>
    <row r="29" spans="1:11" ht="16.8" customHeight="1" thickBot="1" x14ac:dyDescent="0.35"/>
    <row r="30" spans="1:11" ht="16.8" customHeight="1" x14ac:dyDescent="0.3">
      <c r="A30" s="8"/>
      <c r="B30" s="9"/>
      <c r="C30" s="20" t="s">
        <v>9</v>
      </c>
      <c r="D30" s="20" t="s">
        <v>10</v>
      </c>
      <c r="E30" s="21" t="s">
        <v>14</v>
      </c>
      <c r="F30" s="21" t="s">
        <v>15</v>
      </c>
      <c r="G30" s="21" t="s">
        <v>16</v>
      </c>
      <c r="H30" s="9" t="s">
        <v>17</v>
      </c>
      <c r="I30" s="10" t="s">
        <v>18</v>
      </c>
    </row>
    <row r="31" spans="1:11" ht="16.8" customHeight="1" x14ac:dyDescent="0.3">
      <c r="A31" s="19" t="str">
        <f>B28</f>
        <v>Point_5</v>
      </c>
      <c r="B31" s="5" t="str">
        <f>Feuil1!C48</f>
        <v>Point_5</v>
      </c>
      <c r="C31" s="7">
        <f ca="1">Feuil1!D48</f>
        <v>1898008.5868506005</v>
      </c>
      <c r="D31" s="7">
        <f ca="1">Feuil1!E48</f>
        <v>3123575.0319632031</v>
      </c>
      <c r="E31" s="6"/>
      <c r="F31" s="6"/>
      <c r="G31" s="6"/>
      <c r="H31" s="23" t="s">
        <v>31</v>
      </c>
      <c r="I31" s="12">
        <f ca="1">J31+RAND()*10-RAND()*20</f>
        <v>150.09653878861386</v>
      </c>
      <c r="J31" s="2">
        <v>150</v>
      </c>
    </row>
    <row r="32" spans="1:11" ht="16.8" customHeight="1" x14ac:dyDescent="0.3">
      <c r="A32" s="19"/>
      <c r="B32" s="5" t="str">
        <f>Feuil1!C49</f>
        <v>Final</v>
      </c>
      <c r="C32" s="7">
        <f ca="1">Feuil1!D49</f>
        <v>1898047.4750198827</v>
      </c>
      <c r="D32" s="7">
        <f ca="1">Feuil1!E49</f>
        <v>3123568.3981343126</v>
      </c>
      <c r="E32" s="6">
        <f ca="1">C32-$C$31</f>
        <v>38.888169282115996</v>
      </c>
      <c r="F32" s="6">
        <f ca="1">D32-$D$31</f>
        <v>-6.6338288905099034</v>
      </c>
      <c r="G32" s="6">
        <f t="shared" ref="G32:G33" ca="1" si="17">(E32^2+F32^2)^0.5</f>
        <v>39.44993530873117</v>
      </c>
      <c r="H32" s="7">
        <f t="shared" ref="H32:H33" ca="1" si="18">IF(2*ATAN(E32/(F32+G32))*200/PI()&lt;0,2*ATAN(E32/(F32+G32))*200/PI()+400,2*ATAN(E32/(F32+G32))*200/PI())</f>
        <v>110.75638705322081</v>
      </c>
      <c r="I32" s="13">
        <f ca="1">IF(H32-$I$31&lt;0,H32-$I$31+400,H32-$I$31)</f>
        <v>360.65984826460692</v>
      </c>
    </row>
    <row r="33" spans="1:11" ht="16.8" customHeight="1" thickBot="1" x14ac:dyDescent="0.35">
      <c r="A33" s="14"/>
      <c r="B33" s="15" t="str">
        <f>Feuil1!C47</f>
        <v>Point_4</v>
      </c>
      <c r="C33" s="17">
        <f ca="1">Feuil1!D47</f>
        <v>1897988.2659961663</v>
      </c>
      <c r="D33" s="17">
        <f ca="1">Feuil1!E47</f>
        <v>3123596.3460884588</v>
      </c>
      <c r="E33" s="16">
        <f ca="1">C33-$C$31</f>
        <v>-20.320854434277862</v>
      </c>
      <c r="F33" s="16">
        <f ca="1">D33-$D$31</f>
        <v>21.314125255681574</v>
      </c>
      <c r="G33" s="16">
        <f t="shared" ca="1" si="17"/>
        <v>29.448753120531155</v>
      </c>
      <c r="H33" s="17">
        <f t="shared" ca="1" si="18"/>
        <v>351.51847299426208</v>
      </c>
      <c r="I33" s="18">
        <f ca="1">IF(H33-$I$31&lt;0,H33-$I$31+400,H33-$I$31)</f>
        <v>201.42193420564823</v>
      </c>
      <c r="K33" s="3"/>
    </row>
    <row r="34" spans="1:11" ht="16.8" customHeight="1" thickBot="1" x14ac:dyDescent="0.35"/>
    <row r="35" spans="1:11" ht="16.8" customHeight="1" x14ac:dyDescent="0.3">
      <c r="A35" s="8"/>
      <c r="B35" s="9"/>
      <c r="C35" s="20" t="s">
        <v>9</v>
      </c>
      <c r="D35" s="20" t="s">
        <v>10</v>
      </c>
      <c r="E35" s="21" t="s">
        <v>14</v>
      </c>
      <c r="F35" s="21" t="s">
        <v>15</v>
      </c>
      <c r="G35" s="21" t="s">
        <v>16</v>
      </c>
      <c r="H35" s="9" t="s">
        <v>17</v>
      </c>
      <c r="I35" s="10" t="s">
        <v>18</v>
      </c>
    </row>
    <row r="36" spans="1:11" ht="16.8" customHeight="1" x14ac:dyDescent="0.3">
      <c r="A36" s="19" t="s">
        <v>20</v>
      </c>
      <c r="B36" s="5" t="str">
        <f>Feuil1!C49</f>
        <v>Final</v>
      </c>
      <c r="C36" s="7">
        <f ca="1">Feuil1!D49</f>
        <v>1898047.4750198827</v>
      </c>
      <c r="D36" s="7">
        <f ca="1">Feuil1!E49</f>
        <v>3123568.3981343126</v>
      </c>
      <c r="E36" s="6"/>
      <c r="F36" s="6"/>
      <c r="G36" s="6"/>
      <c r="H36" s="23" t="s">
        <v>31</v>
      </c>
      <c r="I36" s="12">
        <f ca="1">J36+RAND()*10-RAND()*20</f>
        <v>180.60749094750889</v>
      </c>
      <c r="J36" s="2">
        <v>175</v>
      </c>
    </row>
    <row r="37" spans="1:11" ht="16.8" customHeight="1" x14ac:dyDescent="0.3">
      <c r="A37" s="11" t="s">
        <v>12</v>
      </c>
      <c r="B37" s="5">
        <f>Feuil1!C26</f>
        <v>1001</v>
      </c>
      <c r="C37" s="7">
        <f>Feuil1!D26</f>
        <v>1897908.6359999999</v>
      </c>
      <c r="D37" s="7">
        <f>Feuil1!E26</f>
        <v>3123541.3459999999</v>
      </c>
      <c r="E37" s="6">
        <f ca="1">C37-$C$36</f>
        <v>-138.83901988272555</v>
      </c>
      <c r="F37" s="6">
        <f ca="1">D37-$D$36</f>
        <v>-27.052134312689304</v>
      </c>
      <c r="G37" s="6">
        <f t="shared" ref="G37:G42" ca="1" si="19">(E37^2+F37^2)^0.5</f>
        <v>141.44996080900003</v>
      </c>
      <c r="H37" s="7">
        <f t="shared" ref="H37:H42" ca="1" si="20">IF(2*ATAN(E37/(F37+G37))*200/PI()&lt;0,2*ATAN(E37/(F37+G37))*200/PI()+400,2*ATAN(E37/(F37+G37))*200/PI())</f>
        <v>287.74925409372878</v>
      </c>
      <c r="I37" s="13">
        <f ca="1">IF(H37-$I$36&lt;0,H37-$I$36+400,H37-$I$36)</f>
        <v>107.14176314621989</v>
      </c>
    </row>
    <row r="38" spans="1:11" ht="16.8" customHeight="1" x14ac:dyDescent="0.3">
      <c r="A38" s="11" t="s">
        <v>12</v>
      </c>
      <c r="B38" s="5" t="str">
        <f>Feuil1!C30</f>
        <v>Fiducial</v>
      </c>
      <c r="C38" s="7">
        <f>Feuil1!D30</f>
        <v>1897868.821</v>
      </c>
      <c r="D38" s="7">
        <f>Feuil1!E30</f>
        <v>3123806.406</v>
      </c>
      <c r="E38" s="6">
        <f t="shared" ref="E38:E42" ca="1" si="21">C38-$C$36</f>
        <v>-178.65401988266967</v>
      </c>
      <c r="F38" s="6">
        <f t="shared" ref="F38:F42" ca="1" si="22">D38-$D$36</f>
        <v>238.00786568736658</v>
      </c>
      <c r="G38" s="6">
        <f t="shared" ca="1" si="19"/>
        <v>297.59872807069064</v>
      </c>
      <c r="H38" s="7">
        <f t="shared" ca="1" si="20"/>
        <v>359.00809842601143</v>
      </c>
      <c r="I38" s="13">
        <f t="shared" ref="I38:I42" ca="1" si="23">IF(H38-$I$36&lt;0,H38-$I$36+400,H38-$I$36)</f>
        <v>178.40060747850254</v>
      </c>
    </row>
    <row r="39" spans="1:11" ht="16.8" customHeight="1" x14ac:dyDescent="0.3">
      <c r="A39" s="11" t="s">
        <v>12</v>
      </c>
      <c r="B39" s="5" t="str">
        <f>Feuil1!C31</f>
        <v>Rivoire&amp;carré</v>
      </c>
      <c r="C39" s="7">
        <f>Feuil1!D31</f>
        <v>1898219.65</v>
      </c>
      <c r="D39" s="7">
        <f>Feuil1!E31</f>
        <v>3123690.344</v>
      </c>
      <c r="E39" s="6">
        <f t="shared" ca="1" si="21"/>
        <v>172.17498011724092</v>
      </c>
      <c r="F39" s="6">
        <f ca="1">D39-$D$36</f>
        <v>121.94586568744853</v>
      </c>
      <c r="G39" s="6">
        <f t="shared" ca="1" si="19"/>
        <v>210.9858240181874</v>
      </c>
      <c r="H39" s="7">
        <f t="shared" ca="1" si="20"/>
        <v>60.768128280740306</v>
      </c>
      <c r="I39" s="13">
        <f ca="1">IF(H39-$I$36&lt;0,H39-$I$36+400,H39-$I$36)</f>
        <v>280.16063733323142</v>
      </c>
    </row>
    <row r="40" spans="1:11" ht="16.8" customHeight="1" x14ac:dyDescent="0.3">
      <c r="A40" s="11" t="s">
        <v>12</v>
      </c>
      <c r="B40" s="5" t="str">
        <f>Feuil1!C32</f>
        <v>Plein_ciel</v>
      </c>
      <c r="C40" s="7">
        <f>Feuil1!D32</f>
        <v>1897841.9820000001</v>
      </c>
      <c r="D40" s="7">
        <f>Feuil1!E32</f>
        <v>3123644.5819999999</v>
      </c>
      <c r="E40" s="6">
        <f t="shared" ca="1" si="21"/>
        <v>-205.49301988258958</v>
      </c>
      <c r="F40" s="6">
        <f t="shared" ca="1" si="22"/>
        <v>76.183865687344223</v>
      </c>
      <c r="G40" s="6">
        <f t="shared" ca="1" si="19"/>
        <v>219.16058635515114</v>
      </c>
      <c r="H40" s="7">
        <f t="shared" ca="1" si="20"/>
        <v>322.60178556858415</v>
      </c>
      <c r="I40" s="13">
        <f t="shared" ca="1" si="23"/>
        <v>141.99429462107526</v>
      </c>
    </row>
    <row r="41" spans="1:11" ht="16.8" customHeight="1" x14ac:dyDescent="0.3">
      <c r="A41" s="11" t="s">
        <v>12</v>
      </c>
      <c r="B41" s="5">
        <f>Feuil1!C24</f>
        <v>550</v>
      </c>
      <c r="C41" s="7">
        <f>Feuil1!D24</f>
        <v>1897978.138</v>
      </c>
      <c r="D41" s="7">
        <f>Feuil1!E24</f>
        <v>3123709.0989999999</v>
      </c>
      <c r="E41" s="6">
        <f t="shared" ca="1" si="21"/>
        <v>-69.337019882630557</v>
      </c>
      <c r="F41" s="6">
        <f t="shared" ca="1" si="22"/>
        <v>140.70086568733677</v>
      </c>
      <c r="G41" s="6">
        <f t="shared" ca="1" si="19"/>
        <v>156.85775700095385</v>
      </c>
      <c r="H41" s="7">
        <f t="shared" ca="1" si="20"/>
        <v>370.85115800280641</v>
      </c>
      <c r="I41" s="13">
        <f t="shared" ca="1" si="23"/>
        <v>190.24366705529752</v>
      </c>
    </row>
    <row r="42" spans="1:11" ht="16.8" customHeight="1" thickBot="1" x14ac:dyDescent="0.35">
      <c r="A42" s="14"/>
      <c r="B42" s="15" t="str">
        <f>Feuil1!C48</f>
        <v>Point_5</v>
      </c>
      <c r="C42" s="17">
        <f ca="1">Feuil1!D48</f>
        <v>1898008.5868506005</v>
      </c>
      <c r="D42" s="17">
        <f ca="1">Feuil1!E48</f>
        <v>3123575.0319632031</v>
      </c>
      <c r="E42" s="16">
        <f t="shared" ca="1" si="21"/>
        <v>-38.888169282115996</v>
      </c>
      <c r="F42" s="16">
        <f t="shared" ca="1" si="22"/>
        <v>6.6338288905099034</v>
      </c>
      <c r="G42" s="16">
        <f t="shared" ca="1" si="19"/>
        <v>39.44993530873117</v>
      </c>
      <c r="H42" s="17">
        <f t="shared" ca="1" si="20"/>
        <v>310.75638705322081</v>
      </c>
      <c r="I42" s="18">
        <f t="shared" ca="1" si="23"/>
        <v>130.14889610571191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4A03-6366-4B1E-AA21-599048F40887}">
  <dimension ref="A1:E45"/>
  <sheetViews>
    <sheetView workbookViewId="0">
      <selection activeCell="C13" sqref="C13"/>
    </sheetView>
  </sheetViews>
  <sheetFormatPr baseColWidth="10" defaultRowHeight="16.2" customHeight="1" x14ac:dyDescent="0.3"/>
  <cols>
    <col min="1" max="1" width="11.5546875" style="2"/>
    <col min="2" max="2" width="13.44140625" style="39" customWidth="1"/>
    <col min="3" max="16384" width="11.5546875" style="2"/>
  </cols>
  <sheetData>
    <row r="1" spans="1:5" ht="16.2" customHeight="1" thickBot="1" x14ac:dyDescent="0.35">
      <c r="A1" s="32" t="s">
        <v>27</v>
      </c>
      <c r="B1" s="37" t="s">
        <v>28</v>
      </c>
      <c r="C1" s="33" t="s">
        <v>18</v>
      </c>
      <c r="D1" s="33" t="s">
        <v>29</v>
      </c>
      <c r="E1" s="34" t="s">
        <v>30</v>
      </c>
    </row>
    <row r="2" spans="1:5" ht="16.2" customHeight="1" x14ac:dyDescent="0.3">
      <c r="A2" s="68" t="str">
        <f>CHEM01!A2</f>
        <v>Départ</v>
      </c>
      <c r="B2" s="31">
        <f>CHEM01!B3</f>
        <v>511</v>
      </c>
      <c r="C2" s="28">
        <f ca="1">CHEM01!I3</f>
        <v>70.090868608560129</v>
      </c>
      <c r="D2" s="28">
        <v>100</v>
      </c>
      <c r="E2" s="43">
        <f ca="1">CHEM01!G3</f>
        <v>66.393851730114051</v>
      </c>
    </row>
    <row r="3" spans="1:5" ht="16.2" customHeight="1" x14ac:dyDescent="0.3">
      <c r="A3" s="69"/>
      <c r="B3" s="24">
        <f>B2</f>
        <v>511</v>
      </c>
      <c r="C3" s="25">
        <f ca="1">IF(C2&lt;200,C2+200,C2-200)</f>
        <v>270.09086860856013</v>
      </c>
      <c r="D3" s="25">
        <v>300</v>
      </c>
      <c r="E3" s="44">
        <f ca="1">E2</f>
        <v>66.393851730114051</v>
      </c>
    </row>
    <row r="4" spans="1:5" ht="16.2" customHeight="1" x14ac:dyDescent="0.3">
      <c r="A4" s="69"/>
      <c r="B4" s="24">
        <f>CHEM01!B4</f>
        <v>1000</v>
      </c>
      <c r="C4" s="25">
        <f ca="1">CHEM01!I4</f>
        <v>74.556325072994156</v>
      </c>
      <c r="D4" s="25">
        <v>100</v>
      </c>
      <c r="E4" s="44">
        <f ca="1">CHEM01!G4</f>
        <v>183.2856692685246</v>
      </c>
    </row>
    <row r="5" spans="1:5" ht="16.2" customHeight="1" x14ac:dyDescent="0.3">
      <c r="A5" s="69"/>
      <c r="B5" s="24">
        <f>B4</f>
        <v>1000</v>
      </c>
      <c r="C5" s="25">
        <f ca="1">IF(C4&lt;200,C4+200,C4-200)</f>
        <v>274.55632507299413</v>
      </c>
      <c r="D5" s="25">
        <v>300</v>
      </c>
      <c r="E5" s="44">
        <f ca="1">E4</f>
        <v>183.2856692685246</v>
      </c>
    </row>
    <row r="6" spans="1:5" ht="16.2" customHeight="1" x14ac:dyDescent="0.3">
      <c r="A6" s="69"/>
      <c r="B6" s="24" t="str">
        <f>CHEM01!B5</f>
        <v>Plein_ciel</v>
      </c>
      <c r="C6" s="25">
        <f ca="1">CHEM01!I5</f>
        <v>174.52729744314078</v>
      </c>
      <c r="D6" s="25">
        <v>100</v>
      </c>
      <c r="E6" s="44">
        <f ca="1">CHEM01!G5</f>
        <v>49.599560022423894</v>
      </c>
    </row>
    <row r="7" spans="1:5" ht="16.2" customHeight="1" x14ac:dyDescent="0.3">
      <c r="A7" s="69"/>
      <c r="B7" s="24" t="str">
        <f>B6</f>
        <v>Plein_ciel</v>
      </c>
      <c r="C7" s="25">
        <f ca="1">IF(C6&lt;200,C6+200,C6-200)</f>
        <v>374.52729744314081</v>
      </c>
      <c r="D7" s="25">
        <v>300</v>
      </c>
      <c r="E7" s="44">
        <f ca="1">E6</f>
        <v>49.599560022423894</v>
      </c>
    </row>
    <row r="8" spans="1:5" ht="16.2" customHeight="1" x14ac:dyDescent="0.3">
      <c r="A8" s="69"/>
      <c r="B8" s="24" t="str">
        <f>CHEM01!B6</f>
        <v>Rivoire&amp;carré</v>
      </c>
      <c r="C8" s="25">
        <f ca="1">CHEM01!I6</f>
        <v>70.692748982185947</v>
      </c>
      <c r="D8" s="25">
        <v>100</v>
      </c>
      <c r="E8" s="44">
        <f ca="1">CHEM01!G6</f>
        <v>374.20929045410497</v>
      </c>
    </row>
    <row r="9" spans="1:5" ht="16.2" customHeight="1" x14ac:dyDescent="0.3">
      <c r="A9" s="69"/>
      <c r="B9" s="24" t="str">
        <f>B8</f>
        <v>Rivoire&amp;carré</v>
      </c>
      <c r="C9" s="25">
        <f ca="1">IF(C8&lt;200,C8+200,C8-200)</f>
        <v>270.69274898218595</v>
      </c>
      <c r="D9" s="25">
        <v>300</v>
      </c>
      <c r="E9" s="44">
        <f ca="1">E8</f>
        <v>374.20929045410497</v>
      </c>
    </row>
    <row r="10" spans="1:5" ht="16.2" customHeight="1" x14ac:dyDescent="0.3">
      <c r="A10" s="69"/>
      <c r="B10" s="24" t="str">
        <f>CHEM01!B7</f>
        <v>Fiducial</v>
      </c>
      <c r="C10" s="25">
        <f ca="1">CHEM01!I7</f>
        <v>383.1127959416774</v>
      </c>
      <c r="D10" s="25">
        <v>100</v>
      </c>
      <c r="E10" s="44">
        <f ca="1">CHEM01!G7</f>
        <v>114.7497521400297</v>
      </c>
    </row>
    <row r="11" spans="1:5" ht="16.2" customHeight="1" x14ac:dyDescent="0.3">
      <c r="A11" s="69"/>
      <c r="B11" s="24" t="str">
        <f>B10</f>
        <v>Fiducial</v>
      </c>
      <c r="C11" s="25">
        <f ca="1">IF(C10&lt;200,C10+200,C10-200)</f>
        <v>183.1127959416774</v>
      </c>
      <c r="D11" s="25">
        <v>300</v>
      </c>
      <c r="E11" s="44">
        <f ca="1">E10</f>
        <v>114.7497521400297</v>
      </c>
    </row>
    <row r="12" spans="1:5" ht="16.2" customHeight="1" x14ac:dyDescent="0.3">
      <c r="A12" s="69"/>
      <c r="B12" s="24" t="str">
        <f>CHEM01!B8</f>
        <v>Point_1</v>
      </c>
      <c r="C12" s="25">
        <f ca="1">CHEM01!I8</f>
        <v>141.15736798213612</v>
      </c>
      <c r="D12" s="25">
        <v>100</v>
      </c>
      <c r="E12" s="44">
        <f ca="1">CHEM01!G8</f>
        <v>43.613407195613789</v>
      </c>
    </row>
    <row r="13" spans="1:5" ht="16.2" customHeight="1" thickBot="1" x14ac:dyDescent="0.35">
      <c r="A13" s="70"/>
      <c r="B13" s="29" t="str">
        <f>B12</f>
        <v>Point_1</v>
      </c>
      <c r="C13" s="30">
        <f ca="1">IF(C12&lt;200,C12+200,C12-200)</f>
        <v>341.15736798213612</v>
      </c>
      <c r="D13" s="30">
        <v>300</v>
      </c>
      <c r="E13" s="45">
        <f ca="1">E12</f>
        <v>43.613407195613789</v>
      </c>
    </row>
    <row r="14" spans="1:5" ht="16.2" customHeight="1" x14ac:dyDescent="0.3">
      <c r="A14" s="68" t="str">
        <f>CHEM01!A11</f>
        <v>Point_1</v>
      </c>
      <c r="B14" s="38" t="str">
        <f>CHEM01!B12</f>
        <v>Depart</v>
      </c>
      <c r="C14" s="28">
        <f ca="1">CHEM01!I12</f>
        <v>330.07282101036503</v>
      </c>
      <c r="D14" s="28">
        <v>100</v>
      </c>
      <c r="E14" s="43">
        <f ca="1">CHEM01!G12</f>
        <v>43.613407195613789</v>
      </c>
    </row>
    <row r="15" spans="1:5" ht="16.2" customHeight="1" x14ac:dyDescent="0.3">
      <c r="A15" s="69"/>
      <c r="B15" s="24" t="str">
        <f>B14</f>
        <v>Depart</v>
      </c>
      <c r="C15" s="25">
        <f ca="1">IF(C14&lt;200,C14+200,C14-200)</f>
        <v>130.07282101036503</v>
      </c>
      <c r="D15" s="25">
        <v>300</v>
      </c>
      <c r="E15" s="44">
        <f ca="1">E14</f>
        <v>43.613407195613789</v>
      </c>
    </row>
    <row r="16" spans="1:5" ht="16.2" customHeight="1" x14ac:dyDescent="0.3">
      <c r="A16" s="69"/>
      <c r="B16" s="39" t="str">
        <f>CHEM01!B13</f>
        <v>Point_2</v>
      </c>
      <c r="C16" s="25">
        <f ca="1">CHEM01!I13</f>
        <v>102.64196930299941</v>
      </c>
      <c r="D16" s="25">
        <v>100</v>
      </c>
      <c r="E16" s="44">
        <f ca="1">CHEM01!G13</f>
        <v>44.413089044661739</v>
      </c>
    </row>
    <row r="17" spans="1:5" ht="16.2" customHeight="1" thickBot="1" x14ac:dyDescent="0.35">
      <c r="A17" s="71"/>
      <c r="B17" s="26" t="str">
        <f>B16</f>
        <v>Point_2</v>
      </c>
      <c r="C17" s="27">
        <f ca="1">IF(C16&lt;200,C16+200,C16-200)</f>
        <v>302.64196930299943</v>
      </c>
      <c r="D17" s="27">
        <v>300</v>
      </c>
      <c r="E17" s="46">
        <f ca="1">E16</f>
        <v>44.413089044661739</v>
      </c>
    </row>
    <row r="18" spans="1:5" ht="16.2" customHeight="1" x14ac:dyDescent="0.3">
      <c r="A18" s="68" t="str">
        <f>CHEM01!A16</f>
        <v>Point_2</v>
      </c>
      <c r="B18" s="40" t="str">
        <f>CHEM01!B17</f>
        <v>Point_1</v>
      </c>
      <c r="C18" s="28">
        <f ca="1">CHEM01!I17</f>
        <v>261.4891161795357</v>
      </c>
      <c r="D18" s="28">
        <v>100</v>
      </c>
      <c r="E18" s="43">
        <f ca="1">CHEM01!G17</f>
        <v>44.413089044661739</v>
      </c>
    </row>
    <row r="19" spans="1:5" ht="16.2" customHeight="1" x14ac:dyDescent="0.3">
      <c r="A19" s="69"/>
      <c r="B19" s="24" t="str">
        <f>B18</f>
        <v>Point_1</v>
      </c>
      <c r="C19" s="25">
        <f ca="1">IF(C18&lt;200,C18+200,C18-200)</f>
        <v>61.489116179535699</v>
      </c>
      <c r="D19" s="25">
        <v>300</v>
      </c>
      <c r="E19" s="44">
        <f ca="1">E18</f>
        <v>44.413089044661739</v>
      </c>
    </row>
    <row r="20" spans="1:5" ht="16.2" customHeight="1" x14ac:dyDescent="0.3">
      <c r="A20" s="69"/>
      <c r="B20" s="41" t="str">
        <f>CHEM01!B18</f>
        <v>Point_3</v>
      </c>
      <c r="C20" s="25">
        <f ca="1">CHEM01!I18</f>
        <v>30.621092138636286</v>
      </c>
      <c r="D20" s="25">
        <v>100</v>
      </c>
      <c r="E20" s="44">
        <f ca="1">CHEM01!G18</f>
        <v>47.123123226086236</v>
      </c>
    </row>
    <row r="21" spans="1:5" ht="16.2" customHeight="1" thickBot="1" x14ac:dyDescent="0.35">
      <c r="A21" s="70"/>
      <c r="B21" s="29" t="str">
        <f>B20</f>
        <v>Point_3</v>
      </c>
      <c r="C21" s="30">
        <f ca="1">IF(C20&lt;200,C20+200,C20-200)</f>
        <v>230.6210921386363</v>
      </c>
      <c r="D21" s="30">
        <v>300</v>
      </c>
      <c r="E21" s="45">
        <f ca="1">E20</f>
        <v>47.123123226086236</v>
      </c>
    </row>
    <row r="22" spans="1:5" ht="16.2" customHeight="1" x14ac:dyDescent="0.3">
      <c r="A22" s="68" t="str">
        <f>CHEM01!A21</f>
        <v>Point_3</v>
      </c>
      <c r="B22" s="40" t="str">
        <f>CHEM01!B22</f>
        <v>Point_2</v>
      </c>
      <c r="C22" s="28">
        <f ca="1">CHEM01!I22</f>
        <v>221.12791535193111</v>
      </c>
      <c r="D22" s="28">
        <v>100</v>
      </c>
      <c r="E22" s="43">
        <f ca="1">CHEM01!G22</f>
        <v>47.123123226086236</v>
      </c>
    </row>
    <row r="23" spans="1:5" ht="16.2" customHeight="1" x14ac:dyDescent="0.3">
      <c r="A23" s="69"/>
      <c r="B23" s="24" t="str">
        <f>B22</f>
        <v>Point_2</v>
      </c>
      <c r="C23" s="25">
        <f ca="1">IF(C22&lt;200,C22+200,C22-200)</f>
        <v>21.127915351931108</v>
      </c>
      <c r="D23" s="25">
        <v>300</v>
      </c>
      <c r="E23" s="44">
        <f ca="1">E22</f>
        <v>47.123123226086236</v>
      </c>
    </row>
    <row r="24" spans="1:5" ht="16.2" customHeight="1" x14ac:dyDescent="0.3">
      <c r="A24" s="69"/>
      <c r="B24" s="41" t="str">
        <f>CHEM01!B23</f>
        <v>Point_4</v>
      </c>
      <c r="C24" s="25">
        <f ca="1">CHEM01!I23</f>
        <v>37.147473165592316</v>
      </c>
      <c r="D24" s="25">
        <v>100</v>
      </c>
      <c r="E24" s="44">
        <f ca="1">CHEM01!G23</f>
        <v>47.966956279591749</v>
      </c>
    </row>
    <row r="25" spans="1:5" ht="16.2" customHeight="1" thickBot="1" x14ac:dyDescent="0.35">
      <c r="A25" s="70"/>
      <c r="B25" s="29" t="str">
        <f>B24</f>
        <v>Point_4</v>
      </c>
      <c r="C25" s="30">
        <f ca="1">IF(C24&lt;200,C24+200,C24-200)</f>
        <v>237.14747316559232</v>
      </c>
      <c r="D25" s="30">
        <v>300</v>
      </c>
      <c r="E25" s="45">
        <f ca="1">E24</f>
        <v>47.966956279591749</v>
      </c>
    </row>
    <row r="26" spans="1:5" ht="16.2" customHeight="1" x14ac:dyDescent="0.3">
      <c r="A26" s="68" t="str">
        <f>CHEM01!A26</f>
        <v>Point_4</v>
      </c>
      <c r="B26" s="40" t="str">
        <f>CHEM01!B27</f>
        <v>Point_3</v>
      </c>
      <c r="C26" s="28">
        <f ca="1">CHEM01!I27</f>
        <v>212.24711491637316</v>
      </c>
      <c r="D26" s="28">
        <v>100</v>
      </c>
      <c r="E26" s="43">
        <f ca="1">CHEM01!G27</f>
        <v>47.966956279591749</v>
      </c>
    </row>
    <row r="27" spans="1:5" ht="16.2" customHeight="1" x14ac:dyDescent="0.3">
      <c r="A27" s="69"/>
      <c r="B27" s="24" t="str">
        <f>B26</f>
        <v>Point_3</v>
      </c>
      <c r="C27" s="25">
        <f ca="1">IF(C26&lt;200,C26+200,C26-200)</f>
        <v>12.247114916373164</v>
      </c>
      <c r="D27" s="25">
        <v>300</v>
      </c>
      <c r="E27" s="44">
        <f ca="1">E26</f>
        <v>47.966956279591749</v>
      </c>
    </row>
    <row r="28" spans="1:5" ht="16.2" customHeight="1" x14ac:dyDescent="0.3">
      <c r="A28" s="69"/>
      <c r="B28" s="41" t="str">
        <f>CHEM01!B28</f>
        <v>Point_5</v>
      </c>
      <c r="C28" s="25">
        <f ca="1">CHEM01!I28</f>
        <v>34.948176073736718</v>
      </c>
      <c r="D28" s="25">
        <v>100</v>
      </c>
      <c r="E28" s="44">
        <f ca="1">CHEM01!G28</f>
        <v>29.448753120531155</v>
      </c>
    </row>
    <row r="29" spans="1:5" ht="16.2" customHeight="1" thickBot="1" x14ac:dyDescent="0.35">
      <c r="A29" s="70"/>
      <c r="B29" s="29" t="str">
        <f>B27</f>
        <v>Point_3</v>
      </c>
      <c r="C29" s="30">
        <f ca="1">IF(C28&lt;200,C28+200,C28-200)</f>
        <v>234.9481760737367</v>
      </c>
      <c r="D29" s="30">
        <v>300</v>
      </c>
      <c r="E29" s="45">
        <f ca="1">E28</f>
        <v>29.448753120531155</v>
      </c>
    </row>
    <row r="30" spans="1:5" ht="16.2" customHeight="1" x14ac:dyDescent="0.3">
      <c r="A30" s="68" t="str">
        <f>CHEM01!A31</f>
        <v>Point_5</v>
      </c>
      <c r="B30" s="40" t="str">
        <f>CHEM01!B33</f>
        <v>Point_4</v>
      </c>
      <c r="C30" s="28">
        <f ca="1">CHEM01!I33</f>
        <v>201.42193420564823</v>
      </c>
      <c r="D30" s="28">
        <v>100</v>
      </c>
      <c r="E30" s="43">
        <f ca="1">CHEM01!G33</f>
        <v>29.448753120531155</v>
      </c>
    </row>
    <row r="31" spans="1:5" ht="16.2" customHeight="1" x14ac:dyDescent="0.3">
      <c r="A31" s="69"/>
      <c r="B31" s="24" t="str">
        <f>B30</f>
        <v>Point_4</v>
      </c>
      <c r="C31" s="25">
        <f ca="1">IF(C30&lt;200,C30+200,C30-200)</f>
        <v>1.4219342056482276</v>
      </c>
      <c r="D31" s="25">
        <v>300</v>
      </c>
      <c r="E31" s="44">
        <f ca="1">E30</f>
        <v>29.448753120531155</v>
      </c>
    </row>
    <row r="32" spans="1:5" ht="16.2" customHeight="1" x14ac:dyDescent="0.3">
      <c r="A32" s="69"/>
      <c r="B32" s="41" t="str">
        <f>CHEM01!B32</f>
        <v>Final</v>
      </c>
      <c r="C32" s="25">
        <f ca="1">CHEM01!I32</f>
        <v>360.65984826460692</v>
      </c>
      <c r="D32" s="25">
        <v>100</v>
      </c>
      <c r="E32" s="44">
        <f ca="1">CHEM01!G32</f>
        <v>39.44993530873117</v>
      </c>
    </row>
    <row r="33" spans="1:5" ht="16.2" customHeight="1" thickBot="1" x14ac:dyDescent="0.35">
      <c r="A33" s="70"/>
      <c r="B33" s="29" t="str">
        <f>B32</f>
        <v>Final</v>
      </c>
      <c r="C33" s="30">
        <f ca="1">IF(C32&lt;200,C32+200,C32-200)</f>
        <v>160.65984826460692</v>
      </c>
      <c r="D33" s="30">
        <v>300</v>
      </c>
      <c r="E33" s="45">
        <f ca="1">E32</f>
        <v>39.44993530873117</v>
      </c>
    </row>
    <row r="34" spans="1:5" ht="16.2" customHeight="1" x14ac:dyDescent="0.3">
      <c r="A34" s="68" t="str">
        <f>CHEM01!A36</f>
        <v>Final</v>
      </c>
      <c r="B34" s="40">
        <f>CHEM01!B37</f>
        <v>1001</v>
      </c>
      <c r="C34" s="28">
        <f ca="1">CHEM01!I37</f>
        <v>107.14176314621989</v>
      </c>
      <c r="D34" s="28">
        <v>100</v>
      </c>
      <c r="E34" s="43">
        <f ca="1">CHEM01!G37</f>
        <v>141.44996080900003</v>
      </c>
    </row>
    <row r="35" spans="1:5" ht="16.2" customHeight="1" x14ac:dyDescent="0.3">
      <c r="A35" s="69"/>
      <c r="B35" s="41">
        <f>B34</f>
        <v>1001</v>
      </c>
      <c r="C35" s="25">
        <f ca="1">IF(C34&lt;200,C34+200,C34-200)</f>
        <v>307.14176314621989</v>
      </c>
      <c r="D35" s="25">
        <v>300</v>
      </c>
      <c r="E35" s="44">
        <f ca="1">E34</f>
        <v>141.44996080900003</v>
      </c>
    </row>
    <row r="36" spans="1:5" ht="16.2" customHeight="1" x14ac:dyDescent="0.3">
      <c r="A36" s="69"/>
      <c r="B36" s="41" t="str">
        <f>CHEM01!B38</f>
        <v>Fiducial</v>
      </c>
      <c r="C36" s="25">
        <f ca="1">CHEM01!I38</f>
        <v>178.40060747850254</v>
      </c>
      <c r="D36" s="25">
        <v>100</v>
      </c>
      <c r="E36" s="44">
        <f ca="1">CHEM01!G38</f>
        <v>297.59872807069064</v>
      </c>
    </row>
    <row r="37" spans="1:5" ht="16.2" customHeight="1" x14ac:dyDescent="0.3">
      <c r="A37" s="69"/>
      <c r="B37" s="41" t="str">
        <f>B36</f>
        <v>Fiducial</v>
      </c>
      <c r="C37" s="25">
        <f ca="1">IF(C36&lt;200,C36+200,C36-200)</f>
        <v>378.40060747850254</v>
      </c>
      <c r="D37" s="25">
        <v>300</v>
      </c>
      <c r="E37" s="44">
        <f ca="1">E36</f>
        <v>297.59872807069064</v>
      </c>
    </row>
    <row r="38" spans="1:5" ht="16.2" customHeight="1" x14ac:dyDescent="0.3">
      <c r="A38" s="69"/>
      <c r="B38" s="41" t="str">
        <f>CHEM01!B39</f>
        <v>Rivoire&amp;carré</v>
      </c>
      <c r="C38" s="25">
        <f ca="1">CHEM01!I39</f>
        <v>280.16063733323142</v>
      </c>
      <c r="D38" s="25">
        <v>100</v>
      </c>
      <c r="E38" s="44">
        <f ca="1">CHEM01!G39</f>
        <v>210.9858240181874</v>
      </c>
    </row>
    <row r="39" spans="1:5" ht="16.2" customHeight="1" x14ac:dyDescent="0.3">
      <c r="A39" s="69"/>
      <c r="B39" s="41" t="str">
        <f>B38</f>
        <v>Rivoire&amp;carré</v>
      </c>
      <c r="C39" s="25">
        <f ca="1">IF(C38&lt;200,C38+200,C38-200)</f>
        <v>80.160637333231421</v>
      </c>
      <c r="D39" s="25">
        <v>300</v>
      </c>
      <c r="E39" s="44">
        <f ca="1">E38</f>
        <v>210.9858240181874</v>
      </c>
    </row>
    <row r="40" spans="1:5" ht="16.2" customHeight="1" x14ac:dyDescent="0.3">
      <c r="A40" s="69"/>
      <c r="B40" s="41" t="str">
        <f>CHEM01!B40</f>
        <v>Plein_ciel</v>
      </c>
      <c r="C40" s="25">
        <f ca="1">CHEM01!I40</f>
        <v>141.99429462107526</v>
      </c>
      <c r="D40" s="25">
        <v>100</v>
      </c>
      <c r="E40" s="44">
        <f ca="1">CHEM01!G40</f>
        <v>219.16058635515114</v>
      </c>
    </row>
    <row r="41" spans="1:5" ht="16.2" customHeight="1" x14ac:dyDescent="0.3">
      <c r="A41" s="69"/>
      <c r="B41" s="41" t="str">
        <f>B40</f>
        <v>Plein_ciel</v>
      </c>
      <c r="C41" s="25">
        <f ca="1">IF(C40&lt;200,C40+200,C40-200)</f>
        <v>341.99429462107526</v>
      </c>
      <c r="D41" s="25">
        <v>300</v>
      </c>
      <c r="E41" s="44">
        <f ca="1">E40</f>
        <v>219.16058635515114</v>
      </c>
    </row>
    <row r="42" spans="1:5" ht="16.2" customHeight="1" x14ac:dyDescent="0.3">
      <c r="A42" s="69"/>
      <c r="B42" s="41">
        <f>CHEM01!B41</f>
        <v>550</v>
      </c>
      <c r="C42" s="25">
        <f ca="1">CHEM01!I41</f>
        <v>190.24366705529752</v>
      </c>
      <c r="D42" s="25">
        <v>100</v>
      </c>
      <c r="E42" s="44">
        <f ca="1">CHEM01!G41</f>
        <v>156.85775700095385</v>
      </c>
    </row>
    <row r="43" spans="1:5" ht="16.2" customHeight="1" x14ac:dyDescent="0.3">
      <c r="A43" s="69"/>
      <c r="B43" s="41">
        <f>B42</f>
        <v>550</v>
      </c>
      <c r="C43" s="25">
        <f ca="1">IF(C42&lt;200,C42+200,C42-200)</f>
        <v>390.24366705529752</v>
      </c>
      <c r="D43" s="25">
        <v>300</v>
      </c>
      <c r="E43" s="44">
        <f ca="1">E42</f>
        <v>156.85775700095385</v>
      </c>
    </row>
    <row r="44" spans="1:5" ht="16.2" customHeight="1" x14ac:dyDescent="0.3">
      <c r="A44" s="69"/>
      <c r="B44" s="41" t="str">
        <f>CHEM01!B42</f>
        <v>Point_5</v>
      </c>
      <c r="C44" s="25">
        <f ca="1">CHEM01!I42</f>
        <v>130.14889610571191</v>
      </c>
      <c r="D44" s="25">
        <v>100</v>
      </c>
      <c r="E44" s="44">
        <f ca="1">CHEM01!G42</f>
        <v>39.44993530873117</v>
      </c>
    </row>
    <row r="45" spans="1:5" ht="16.2" customHeight="1" thickBot="1" x14ac:dyDescent="0.35">
      <c r="A45" s="70"/>
      <c r="B45" s="42" t="str">
        <f>B44</f>
        <v>Point_5</v>
      </c>
      <c r="C45" s="30">
        <f ca="1">IF(C44&lt;200,C44+200,C44-200)</f>
        <v>330.14889610571191</v>
      </c>
      <c r="D45" s="30">
        <v>300</v>
      </c>
      <c r="E45" s="45">
        <f ca="1">E44</f>
        <v>39.44993530873117</v>
      </c>
    </row>
  </sheetData>
  <mergeCells count="7">
    <mergeCell ref="A34:A45"/>
    <mergeCell ref="A2:A13"/>
    <mergeCell ref="A14:A17"/>
    <mergeCell ref="A18:A21"/>
    <mergeCell ref="A22:A25"/>
    <mergeCell ref="A26:A29"/>
    <mergeCell ref="A30:A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EF6B-2750-40AF-83DC-DE3E103125E0}">
  <dimension ref="A1:E45"/>
  <sheetViews>
    <sheetView workbookViewId="0">
      <selection activeCell="C12" sqref="C12"/>
    </sheetView>
  </sheetViews>
  <sheetFormatPr baseColWidth="10" defaultRowHeight="14.4" x14ac:dyDescent="0.3"/>
  <cols>
    <col min="1" max="1" width="11.5546875" style="2"/>
    <col min="2" max="2" width="13.44140625" style="39" customWidth="1"/>
    <col min="3" max="16384" width="11.5546875" style="2"/>
  </cols>
  <sheetData>
    <row r="1" spans="1:5" ht="16.2" customHeight="1" thickBot="1" x14ac:dyDescent="0.35">
      <c r="A1" s="32" t="s">
        <v>27</v>
      </c>
      <c r="B1" s="37" t="s">
        <v>28</v>
      </c>
      <c r="C1" s="33" t="s">
        <v>18</v>
      </c>
      <c r="D1" s="33" t="s">
        <v>29</v>
      </c>
      <c r="E1" s="34" t="s">
        <v>30</v>
      </c>
    </row>
    <row r="2" spans="1:5" ht="16.2" customHeight="1" x14ac:dyDescent="0.3">
      <c r="A2" s="68" t="str">
        <f>CHEM01!A2</f>
        <v>Départ</v>
      </c>
      <c r="B2" s="31">
        <f>CHEM01!B3</f>
        <v>511</v>
      </c>
      <c r="C2" s="28">
        <f ca="1">RAND()/455-RAND()/782</f>
        <v>1.4503154786546166E-4</v>
      </c>
      <c r="D2" s="28">
        <v>0</v>
      </c>
      <c r="E2" s="43">
        <f ca="1">RAND()/250-RAND()/125</f>
        <v>5.1224834799020683E-4</v>
      </c>
    </row>
    <row r="3" spans="1:5" ht="16.2" customHeight="1" x14ac:dyDescent="0.3">
      <c r="A3" s="69"/>
      <c r="B3" s="24">
        <f>B2</f>
        <v>511</v>
      </c>
      <c r="C3" s="25">
        <f t="shared" ref="C3:C45" ca="1" si="0">RAND()/455-RAND()/782</f>
        <v>1.4640442736839235E-3</v>
      </c>
      <c r="D3" s="25">
        <v>0</v>
      </c>
      <c r="E3" s="44">
        <f t="shared" ref="E3:E45" ca="1" si="1">RAND()/250-RAND()/125</f>
        <v>-3.7102933382622662E-3</v>
      </c>
    </row>
    <row r="4" spans="1:5" ht="16.2" customHeight="1" x14ac:dyDescent="0.3">
      <c r="A4" s="69"/>
      <c r="B4" s="24">
        <f>CHEM01!B4</f>
        <v>1000</v>
      </c>
      <c r="C4" s="25">
        <f t="shared" ca="1" si="0"/>
        <v>4.8862081768935291E-4</v>
      </c>
      <c r="D4" s="25">
        <v>0</v>
      </c>
      <c r="E4" s="44">
        <f t="shared" ca="1" si="1"/>
        <v>3.8041860963563753E-4</v>
      </c>
    </row>
    <row r="5" spans="1:5" ht="16.2" customHeight="1" x14ac:dyDescent="0.3">
      <c r="A5" s="69"/>
      <c r="B5" s="24">
        <f>B4</f>
        <v>1000</v>
      </c>
      <c r="C5" s="25">
        <f t="shared" ca="1" si="0"/>
        <v>5.8895039804820505E-4</v>
      </c>
      <c r="D5" s="25">
        <v>0</v>
      </c>
      <c r="E5" s="44">
        <f t="shared" ca="1" si="1"/>
        <v>-2.6216048715365084E-3</v>
      </c>
    </row>
    <row r="6" spans="1:5" ht="16.2" customHeight="1" x14ac:dyDescent="0.3">
      <c r="A6" s="69"/>
      <c r="B6" s="24" t="str">
        <f>CHEM01!B5</f>
        <v>Plein_ciel</v>
      </c>
      <c r="C6" s="25">
        <f t="shared" ca="1" si="0"/>
        <v>-1.1836347904294966E-3</v>
      </c>
      <c r="D6" s="25">
        <v>0</v>
      </c>
      <c r="E6" s="44">
        <f t="shared" ca="1" si="1"/>
        <v>3.1415511086561286E-3</v>
      </c>
    </row>
    <row r="7" spans="1:5" ht="16.2" customHeight="1" x14ac:dyDescent="0.3">
      <c r="A7" s="69"/>
      <c r="B7" s="24" t="str">
        <f>B6</f>
        <v>Plein_ciel</v>
      </c>
      <c r="C7" s="25">
        <f t="shared" ca="1" si="0"/>
        <v>7.9303219723916949E-4</v>
      </c>
      <c r="D7" s="25">
        <v>0</v>
      </c>
      <c r="E7" s="44">
        <f t="shared" ca="1" si="1"/>
        <v>-1.9434527334948634E-3</v>
      </c>
    </row>
    <row r="8" spans="1:5" ht="16.2" customHeight="1" x14ac:dyDescent="0.3">
      <c r="A8" s="69"/>
      <c r="B8" s="24" t="str">
        <f>CHEM01!B6</f>
        <v>Rivoire&amp;carré</v>
      </c>
      <c r="C8" s="25">
        <f t="shared" ca="1" si="0"/>
        <v>5.9629046875963828E-4</v>
      </c>
      <c r="D8" s="25">
        <v>0</v>
      </c>
      <c r="E8" s="44">
        <f t="shared" ca="1" si="1"/>
        <v>-4.6222410126746157E-3</v>
      </c>
    </row>
    <row r="9" spans="1:5" ht="16.2" customHeight="1" x14ac:dyDescent="0.3">
      <c r="A9" s="69"/>
      <c r="B9" s="24" t="str">
        <f>B8</f>
        <v>Rivoire&amp;carré</v>
      </c>
      <c r="C9" s="25">
        <f t="shared" ca="1" si="0"/>
        <v>-4.0849438030002424E-4</v>
      </c>
      <c r="D9" s="25">
        <v>0</v>
      </c>
      <c r="E9" s="44">
        <f t="shared" ca="1" si="1"/>
        <v>-3.4372604989896778E-3</v>
      </c>
    </row>
    <row r="10" spans="1:5" ht="16.2" customHeight="1" x14ac:dyDescent="0.3">
      <c r="A10" s="69"/>
      <c r="B10" s="24" t="str">
        <f>CHEM01!B7</f>
        <v>Fiducial</v>
      </c>
      <c r="C10" s="25">
        <f t="shared" ca="1" si="0"/>
        <v>8.1511968983218064E-4</v>
      </c>
      <c r="D10" s="25">
        <v>0</v>
      </c>
      <c r="E10" s="44">
        <f t="shared" ca="1" si="1"/>
        <v>-8.5927991203956498E-4</v>
      </c>
    </row>
    <row r="11" spans="1:5" ht="16.2" customHeight="1" x14ac:dyDescent="0.3">
      <c r="A11" s="69"/>
      <c r="B11" s="24" t="str">
        <f>B10</f>
        <v>Fiducial</v>
      </c>
      <c r="C11" s="25">
        <f ca="1">RAND()/455-RAND()/782</f>
        <v>1.0860675725905822E-4</v>
      </c>
      <c r="D11" s="25">
        <v>0</v>
      </c>
      <c r="E11" s="44">
        <f t="shared" ca="1" si="1"/>
        <v>1.1475478551052228E-3</v>
      </c>
    </row>
    <row r="12" spans="1:5" ht="16.2" customHeight="1" x14ac:dyDescent="0.3">
      <c r="A12" s="69"/>
      <c r="B12" s="24" t="str">
        <f>CHEM01!B8</f>
        <v>Point_1</v>
      </c>
      <c r="C12" s="25">
        <f t="shared" ca="1" si="0"/>
        <v>-6.8825323167462957E-4</v>
      </c>
      <c r="D12" s="25">
        <v>0</v>
      </c>
      <c r="E12" s="44">
        <f t="shared" ca="1" si="1"/>
        <v>-6.1803388523352281E-4</v>
      </c>
    </row>
    <row r="13" spans="1:5" ht="16.2" customHeight="1" thickBot="1" x14ac:dyDescent="0.35">
      <c r="A13" s="70"/>
      <c r="B13" s="29" t="str">
        <f>B12</f>
        <v>Point_1</v>
      </c>
      <c r="C13" s="30">
        <f t="shared" ca="1" si="0"/>
        <v>1.5337321545190769E-3</v>
      </c>
      <c r="D13" s="30">
        <v>0</v>
      </c>
      <c r="E13" s="45">
        <f t="shared" ca="1" si="1"/>
        <v>-1.802380816071219E-3</v>
      </c>
    </row>
    <row r="14" spans="1:5" ht="16.2" customHeight="1" x14ac:dyDescent="0.3">
      <c r="A14" s="68" t="str">
        <f>CHEM01!A11</f>
        <v>Point_1</v>
      </c>
      <c r="B14" s="38" t="str">
        <f>CHEM01!B12</f>
        <v>Depart</v>
      </c>
      <c r="C14" s="28">
        <f t="shared" ca="1" si="0"/>
        <v>1.1866346596533799E-3</v>
      </c>
      <c r="D14" s="28">
        <v>0</v>
      </c>
      <c r="E14" s="43">
        <f t="shared" ca="1" si="1"/>
        <v>-6.4564076809592395E-3</v>
      </c>
    </row>
    <row r="15" spans="1:5" ht="16.2" customHeight="1" x14ac:dyDescent="0.3">
      <c r="A15" s="69"/>
      <c r="B15" s="24" t="str">
        <f>B14</f>
        <v>Depart</v>
      </c>
      <c r="C15" s="25">
        <f t="shared" ca="1" si="0"/>
        <v>2.0040423281464737E-3</v>
      </c>
      <c r="D15" s="25">
        <v>0</v>
      </c>
      <c r="E15" s="44">
        <f t="shared" ca="1" si="1"/>
        <v>-8.1247111856980105E-4</v>
      </c>
    </row>
    <row r="16" spans="1:5" ht="16.2" customHeight="1" x14ac:dyDescent="0.3">
      <c r="A16" s="69"/>
      <c r="B16" s="39" t="str">
        <f>CHEM01!B13</f>
        <v>Point_2</v>
      </c>
      <c r="C16" s="25">
        <f t="shared" ca="1" si="0"/>
        <v>5.1280402128555595E-4</v>
      </c>
      <c r="D16" s="25">
        <v>0</v>
      </c>
      <c r="E16" s="44">
        <f t="shared" ca="1" si="1"/>
        <v>-3.7136787075666357E-3</v>
      </c>
    </row>
    <row r="17" spans="1:5" ht="16.2" customHeight="1" thickBot="1" x14ac:dyDescent="0.35">
      <c r="A17" s="71"/>
      <c r="B17" s="26" t="str">
        <f>B16</f>
        <v>Point_2</v>
      </c>
      <c r="C17" s="27">
        <f t="shared" ca="1" si="0"/>
        <v>-1.0678675849365834E-3</v>
      </c>
      <c r="D17" s="27">
        <v>0</v>
      </c>
      <c r="E17" s="46">
        <f t="shared" ca="1" si="1"/>
        <v>-1.1546985278984975E-3</v>
      </c>
    </row>
    <row r="18" spans="1:5" ht="16.2" customHeight="1" x14ac:dyDescent="0.3">
      <c r="A18" s="68" t="str">
        <f>CHEM01!A16</f>
        <v>Point_2</v>
      </c>
      <c r="B18" s="40" t="str">
        <f>CHEM01!B17</f>
        <v>Point_1</v>
      </c>
      <c r="C18" s="28">
        <f t="shared" ca="1" si="0"/>
        <v>1.4191871725133883E-3</v>
      </c>
      <c r="D18" s="28">
        <v>0</v>
      </c>
      <c r="E18" s="43">
        <f t="shared" ca="1" si="1"/>
        <v>-4.0275458375501096E-3</v>
      </c>
    </row>
    <row r="19" spans="1:5" ht="16.2" customHeight="1" x14ac:dyDescent="0.3">
      <c r="A19" s="69"/>
      <c r="B19" s="24" t="str">
        <f>B18</f>
        <v>Point_1</v>
      </c>
      <c r="C19" s="25">
        <f t="shared" ca="1" si="0"/>
        <v>5.9258412619834925E-4</v>
      </c>
      <c r="D19" s="25">
        <v>0</v>
      </c>
      <c r="E19" s="44">
        <f t="shared" ca="1" si="1"/>
        <v>-1.3962268423552129E-3</v>
      </c>
    </row>
    <row r="20" spans="1:5" ht="16.2" customHeight="1" x14ac:dyDescent="0.3">
      <c r="A20" s="69"/>
      <c r="B20" s="41" t="str">
        <f>CHEM01!B18</f>
        <v>Point_3</v>
      </c>
      <c r="C20" s="25">
        <f t="shared" ca="1" si="0"/>
        <v>7.3101042227971817E-4</v>
      </c>
      <c r="D20" s="25">
        <v>0</v>
      </c>
      <c r="E20" s="44">
        <f t="shared" ca="1" si="1"/>
        <v>1.7999450131064799E-3</v>
      </c>
    </row>
    <row r="21" spans="1:5" ht="16.2" customHeight="1" thickBot="1" x14ac:dyDescent="0.35">
      <c r="A21" s="70"/>
      <c r="B21" s="29" t="str">
        <f>B20</f>
        <v>Point_3</v>
      </c>
      <c r="C21" s="30">
        <f t="shared" ca="1" si="0"/>
        <v>-6.8564902260355096E-6</v>
      </c>
      <c r="D21" s="30">
        <v>0</v>
      </c>
      <c r="E21" s="45">
        <f t="shared" ca="1" si="1"/>
        <v>-7.8324154228321774E-4</v>
      </c>
    </row>
    <row r="22" spans="1:5" ht="16.2" customHeight="1" x14ac:dyDescent="0.3">
      <c r="A22" s="68" t="str">
        <f>CHEM01!A21</f>
        <v>Point_3</v>
      </c>
      <c r="B22" s="40" t="str">
        <f>CHEM01!B22</f>
        <v>Point_2</v>
      </c>
      <c r="C22" s="28">
        <f t="shared" ca="1" si="0"/>
        <v>5.8256766928429452E-4</v>
      </c>
      <c r="D22" s="28">
        <v>0</v>
      </c>
      <c r="E22" s="43">
        <f t="shared" ca="1" si="1"/>
        <v>-6.3214876011526821E-3</v>
      </c>
    </row>
    <row r="23" spans="1:5" ht="16.2" customHeight="1" x14ac:dyDescent="0.3">
      <c r="A23" s="69"/>
      <c r="B23" s="24" t="str">
        <f>B22</f>
        <v>Point_2</v>
      </c>
      <c r="C23" s="25">
        <f t="shared" ca="1" si="0"/>
        <v>9.5396856008935263E-7</v>
      </c>
      <c r="D23" s="25">
        <v>0</v>
      </c>
      <c r="E23" s="44">
        <f t="shared" ca="1" si="1"/>
        <v>-6.8873547501657516E-3</v>
      </c>
    </row>
    <row r="24" spans="1:5" ht="16.2" customHeight="1" x14ac:dyDescent="0.3">
      <c r="A24" s="69"/>
      <c r="B24" s="41" t="str">
        <f>CHEM01!B23</f>
        <v>Point_4</v>
      </c>
      <c r="C24" s="25">
        <f t="shared" ca="1" si="0"/>
        <v>4.7903125585292499E-4</v>
      </c>
      <c r="D24" s="25">
        <v>0</v>
      </c>
      <c r="E24" s="44">
        <f t="shared" ca="1" si="1"/>
        <v>-1.4899650123765501E-3</v>
      </c>
    </row>
    <row r="25" spans="1:5" ht="16.2" customHeight="1" thickBot="1" x14ac:dyDescent="0.35">
      <c r="A25" s="70"/>
      <c r="B25" s="29" t="str">
        <f>B24</f>
        <v>Point_4</v>
      </c>
      <c r="C25" s="30">
        <f t="shared" ca="1" si="0"/>
        <v>8.6826477699354079E-4</v>
      </c>
      <c r="D25" s="30">
        <v>0</v>
      </c>
      <c r="E25" s="45">
        <f t="shared" ca="1" si="1"/>
        <v>2.6434114664403781E-3</v>
      </c>
    </row>
    <row r="26" spans="1:5" ht="16.2" customHeight="1" x14ac:dyDescent="0.3">
      <c r="A26" s="68" t="str">
        <f>CHEM01!A26</f>
        <v>Point_4</v>
      </c>
      <c r="B26" s="40" t="str">
        <f>CHEM01!B27</f>
        <v>Point_3</v>
      </c>
      <c r="C26" s="28">
        <f t="shared" ca="1" si="0"/>
        <v>1.3944776032488553E-4</v>
      </c>
      <c r="D26" s="28">
        <v>0</v>
      </c>
      <c r="E26" s="43">
        <f t="shared" ca="1" si="1"/>
        <v>-6.871070955985558E-3</v>
      </c>
    </row>
    <row r="27" spans="1:5" ht="16.2" customHeight="1" x14ac:dyDescent="0.3">
      <c r="A27" s="69"/>
      <c r="B27" s="24" t="str">
        <f>B26</f>
        <v>Point_3</v>
      </c>
      <c r="C27" s="25">
        <f t="shared" ca="1" si="0"/>
        <v>5.369939044282616E-4</v>
      </c>
      <c r="D27" s="25">
        <v>0</v>
      </c>
      <c r="E27" s="44">
        <f t="shared" ca="1" si="1"/>
        <v>-1.6992662444768093E-3</v>
      </c>
    </row>
    <row r="28" spans="1:5" ht="16.2" customHeight="1" x14ac:dyDescent="0.3">
      <c r="A28" s="69"/>
      <c r="B28" s="41" t="str">
        <f>CHEM01!B28</f>
        <v>Point_5</v>
      </c>
      <c r="C28" s="25">
        <f t="shared" ca="1" si="0"/>
        <v>-3.1644156889205617E-4</v>
      </c>
      <c r="D28" s="25">
        <v>0</v>
      </c>
      <c r="E28" s="44">
        <f t="shared" ca="1" si="1"/>
        <v>-3.3761653503948524E-3</v>
      </c>
    </row>
    <row r="29" spans="1:5" ht="16.2" customHeight="1" thickBot="1" x14ac:dyDescent="0.35">
      <c r="A29" s="70"/>
      <c r="B29" s="29" t="str">
        <f>B27</f>
        <v>Point_3</v>
      </c>
      <c r="C29" s="30">
        <f t="shared" ca="1" si="0"/>
        <v>9.0836442129981724E-4</v>
      </c>
      <c r="D29" s="30">
        <v>0</v>
      </c>
      <c r="E29" s="45">
        <f t="shared" ca="1" si="1"/>
        <v>1.7792721046356764E-3</v>
      </c>
    </row>
    <row r="30" spans="1:5" ht="16.2" customHeight="1" x14ac:dyDescent="0.3">
      <c r="A30" s="68" t="str">
        <f>CHEM01!A31</f>
        <v>Point_5</v>
      </c>
      <c r="B30" s="40" t="str">
        <f>CHEM01!B33</f>
        <v>Point_4</v>
      </c>
      <c r="C30" s="28">
        <f t="shared" ca="1" si="0"/>
        <v>4.0206038438112679E-4</v>
      </c>
      <c r="D30" s="28">
        <v>0</v>
      </c>
      <c r="E30" s="43">
        <f t="shared" ca="1" si="1"/>
        <v>8.1974002016296206E-6</v>
      </c>
    </row>
    <row r="31" spans="1:5" ht="16.2" customHeight="1" x14ac:dyDescent="0.3">
      <c r="A31" s="69"/>
      <c r="B31" s="24" t="str">
        <f>B30</f>
        <v>Point_4</v>
      </c>
      <c r="C31" s="25">
        <f t="shared" ca="1" si="0"/>
        <v>9.6983150705861124E-5</v>
      </c>
      <c r="D31" s="25">
        <v>0</v>
      </c>
      <c r="E31" s="44">
        <f t="shared" ca="1" si="1"/>
        <v>1.8069896556331176E-3</v>
      </c>
    </row>
    <row r="32" spans="1:5" ht="16.2" customHeight="1" x14ac:dyDescent="0.3">
      <c r="A32" s="69"/>
      <c r="B32" s="41" t="str">
        <f>CHEM01!B32</f>
        <v>Final</v>
      </c>
      <c r="C32" s="25">
        <f t="shared" ca="1" si="0"/>
        <v>-2.3735494700965706E-4</v>
      </c>
      <c r="D32" s="25">
        <v>0</v>
      </c>
      <c r="E32" s="44">
        <f t="shared" ca="1" si="1"/>
        <v>-4.6802266421854966E-3</v>
      </c>
    </row>
    <row r="33" spans="1:5" ht="16.2" customHeight="1" thickBot="1" x14ac:dyDescent="0.35">
      <c r="A33" s="70"/>
      <c r="B33" s="29" t="str">
        <f>B32</f>
        <v>Final</v>
      </c>
      <c r="C33" s="30">
        <f t="shared" ca="1" si="0"/>
        <v>4.2692682356305152E-4</v>
      </c>
      <c r="D33" s="30">
        <v>0</v>
      </c>
      <c r="E33" s="45">
        <f t="shared" ca="1" si="1"/>
        <v>-2.2519665235361877E-3</v>
      </c>
    </row>
    <row r="34" spans="1:5" ht="16.2" customHeight="1" x14ac:dyDescent="0.3">
      <c r="A34" s="68" t="str">
        <f>CHEM01!A36</f>
        <v>Final</v>
      </c>
      <c r="B34" s="40">
        <f>CHEM01!B37</f>
        <v>1001</v>
      </c>
      <c r="C34" s="28">
        <f t="shared" ca="1" si="0"/>
        <v>3.6726475368517846E-4</v>
      </c>
      <c r="D34" s="28">
        <v>0</v>
      </c>
      <c r="E34" s="43">
        <f t="shared" ca="1" si="1"/>
        <v>-4.6926987087457864E-3</v>
      </c>
    </row>
    <row r="35" spans="1:5" ht="16.2" customHeight="1" x14ac:dyDescent="0.3">
      <c r="A35" s="69"/>
      <c r="B35" s="41">
        <f>B34</f>
        <v>1001</v>
      </c>
      <c r="C35" s="25">
        <f t="shared" ca="1" si="0"/>
        <v>-1.210839477745028E-3</v>
      </c>
      <c r="D35" s="25">
        <v>0</v>
      </c>
      <c r="E35" s="44">
        <f t="shared" ca="1" si="1"/>
        <v>-4.0311687843574175E-3</v>
      </c>
    </row>
    <row r="36" spans="1:5" ht="16.2" customHeight="1" x14ac:dyDescent="0.3">
      <c r="A36" s="69"/>
      <c r="B36" s="41" t="str">
        <f>CHEM01!B38</f>
        <v>Fiducial</v>
      </c>
      <c r="C36" s="25">
        <f t="shared" ca="1" si="0"/>
        <v>-6.1489659443015893E-4</v>
      </c>
      <c r="D36" s="25">
        <v>0</v>
      </c>
      <c r="E36" s="44">
        <f t="shared" ca="1" si="1"/>
        <v>-2.3170257191384575E-3</v>
      </c>
    </row>
    <row r="37" spans="1:5" ht="16.2" customHeight="1" x14ac:dyDescent="0.3">
      <c r="A37" s="69"/>
      <c r="B37" s="41" t="str">
        <f>B36</f>
        <v>Fiducial</v>
      </c>
      <c r="C37" s="25">
        <f t="shared" ca="1" si="0"/>
        <v>1.7501048475144474E-3</v>
      </c>
      <c r="D37" s="25">
        <v>0</v>
      </c>
      <c r="E37" s="44">
        <f t="shared" ca="1" si="1"/>
        <v>-3.224012348484928E-3</v>
      </c>
    </row>
    <row r="38" spans="1:5" ht="16.2" customHeight="1" x14ac:dyDescent="0.3">
      <c r="A38" s="69"/>
      <c r="B38" s="41" t="str">
        <f>CHEM01!B39</f>
        <v>Rivoire&amp;carré</v>
      </c>
      <c r="C38" s="25">
        <f t="shared" ca="1" si="0"/>
        <v>7.6086464633391086E-4</v>
      </c>
      <c r="D38" s="25">
        <v>0</v>
      </c>
      <c r="E38" s="44">
        <f t="shared" ca="1" si="1"/>
        <v>2.6235569421891388E-3</v>
      </c>
    </row>
    <row r="39" spans="1:5" ht="16.2" customHeight="1" x14ac:dyDescent="0.3">
      <c r="A39" s="69"/>
      <c r="B39" s="41" t="str">
        <f>B38</f>
        <v>Rivoire&amp;carré</v>
      </c>
      <c r="C39" s="25">
        <f t="shared" ca="1" si="0"/>
        <v>-3.7667744315688929E-4</v>
      </c>
      <c r="D39" s="25">
        <v>0</v>
      </c>
      <c r="E39" s="44">
        <f t="shared" ca="1" si="1"/>
        <v>2.4344365630933657E-3</v>
      </c>
    </row>
    <row r="40" spans="1:5" ht="16.2" customHeight="1" x14ac:dyDescent="0.3">
      <c r="A40" s="69"/>
      <c r="B40" s="41" t="str">
        <f>CHEM01!B40</f>
        <v>Plein_ciel</v>
      </c>
      <c r="C40" s="25">
        <f t="shared" ca="1" si="0"/>
        <v>4.2327952622063899E-4</v>
      </c>
      <c r="D40" s="25">
        <v>0</v>
      </c>
      <c r="E40" s="44">
        <f t="shared" ca="1" si="1"/>
        <v>2.946762743947257E-3</v>
      </c>
    </row>
    <row r="41" spans="1:5" ht="16.2" customHeight="1" x14ac:dyDescent="0.3">
      <c r="A41" s="69"/>
      <c r="B41" s="41" t="str">
        <f>B40</f>
        <v>Plein_ciel</v>
      </c>
      <c r="C41" s="25">
        <f t="shared" ca="1" si="0"/>
        <v>6.2733287987250795E-4</v>
      </c>
      <c r="D41" s="25">
        <v>0</v>
      </c>
      <c r="E41" s="44">
        <f t="shared" ca="1" si="1"/>
        <v>-4.6901357859528035E-3</v>
      </c>
    </row>
    <row r="42" spans="1:5" ht="16.2" customHeight="1" x14ac:dyDescent="0.3">
      <c r="A42" s="69"/>
      <c r="B42" s="41">
        <f>CHEM01!B41</f>
        <v>550</v>
      </c>
      <c r="C42" s="25">
        <f t="shared" ca="1" si="0"/>
        <v>-4.7762121629153044E-4</v>
      </c>
      <c r="D42" s="25">
        <v>0</v>
      </c>
      <c r="E42" s="44">
        <f t="shared" ca="1" si="1"/>
        <v>2.2793845685055996E-3</v>
      </c>
    </row>
    <row r="43" spans="1:5" ht="16.2" customHeight="1" x14ac:dyDescent="0.3">
      <c r="A43" s="69"/>
      <c r="B43" s="41">
        <f>B42</f>
        <v>550</v>
      </c>
      <c r="C43" s="25">
        <f t="shared" ca="1" si="0"/>
        <v>1.1504670270966338E-3</v>
      </c>
      <c r="D43" s="25">
        <v>0</v>
      </c>
      <c r="E43" s="44">
        <f t="shared" ca="1" si="1"/>
        <v>-3.2337470280365192E-3</v>
      </c>
    </row>
    <row r="44" spans="1:5" ht="16.2" customHeight="1" x14ac:dyDescent="0.3">
      <c r="A44" s="69"/>
      <c r="B44" s="41" t="str">
        <f>CHEM01!B42</f>
        <v>Point_5</v>
      </c>
      <c r="C44" s="25">
        <f t="shared" ca="1" si="0"/>
        <v>3.8512215254396368E-4</v>
      </c>
      <c r="D44" s="25">
        <v>0</v>
      </c>
      <c r="E44" s="44">
        <f t="shared" ca="1" si="1"/>
        <v>2.8580061833161064E-3</v>
      </c>
    </row>
    <row r="45" spans="1:5" ht="16.2" customHeight="1" thickBot="1" x14ac:dyDescent="0.35">
      <c r="A45" s="70"/>
      <c r="B45" s="42" t="str">
        <f>B44</f>
        <v>Point_5</v>
      </c>
      <c r="C45" s="30">
        <f t="shared" ca="1" si="0"/>
        <v>8.3256215458195543E-4</v>
      </c>
      <c r="D45" s="30">
        <v>0</v>
      </c>
      <c r="E45" s="45">
        <f t="shared" ca="1" si="1"/>
        <v>-4.9487814308551781E-3</v>
      </c>
    </row>
  </sheetData>
  <mergeCells count="7">
    <mergeCell ref="A34:A45"/>
    <mergeCell ref="A2:A13"/>
    <mergeCell ref="A14:A17"/>
    <mergeCell ref="A18:A21"/>
    <mergeCell ref="A22:A25"/>
    <mergeCell ref="A26:A29"/>
    <mergeCell ref="A30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5D02-87CF-4626-BB37-8BA47B7A7FED}">
  <dimension ref="A1:E64"/>
  <sheetViews>
    <sheetView tabSelected="1" zoomScale="115" zoomScaleNormal="115" workbookViewId="0">
      <selection activeCell="B12" sqref="B12"/>
    </sheetView>
  </sheetViews>
  <sheetFormatPr baseColWidth="10" defaultRowHeight="14.4" x14ac:dyDescent="0.3"/>
  <cols>
    <col min="1" max="1" width="11.5546875" style="2"/>
    <col min="2" max="2" width="15.88671875" style="39" customWidth="1"/>
    <col min="3" max="3" width="15.33203125" style="2" bestFit="1" customWidth="1"/>
    <col min="4" max="5" width="14.33203125" style="2" customWidth="1"/>
    <col min="6" max="16384" width="11.5546875" style="2"/>
  </cols>
  <sheetData>
    <row r="1" spans="1:5" ht="18.600000000000001" thickBot="1" x14ac:dyDescent="0.35">
      <c r="A1" s="51" t="s">
        <v>43</v>
      </c>
      <c r="B1" s="52" t="str">
        <f ca="1">CONCATENATE(CHAR(INT(RAND()*26)+65),CHAR(INT(RAND()*26)+65),CHAR(INT(RAND()*26)+65),CHAR(INT(RAND()*26)+65))</f>
        <v>BANG</v>
      </c>
    </row>
    <row r="2" spans="1:5" ht="16.2" customHeight="1" thickBot="1" x14ac:dyDescent="0.35">
      <c r="A2" s="62" t="str">
        <f>Carnet!A1</f>
        <v>Station</v>
      </c>
      <c r="B2" s="37" t="s">
        <v>28</v>
      </c>
      <c r="C2" s="33" t="s">
        <v>18</v>
      </c>
      <c r="D2" s="33" t="s">
        <v>29</v>
      </c>
      <c r="E2" s="34" t="s">
        <v>30</v>
      </c>
    </row>
    <row r="3" spans="1:5" ht="15.6" customHeight="1" x14ac:dyDescent="0.3">
      <c r="A3" s="68" t="str">
        <f>CHEM01!A2</f>
        <v>Départ</v>
      </c>
      <c r="B3" s="31">
        <f>CHEM01!B3</f>
        <v>511</v>
      </c>
      <c r="C3" s="47">
        <f ca="1">Carnet!C2+BRUIT!C2</f>
        <v>70.091013640107988</v>
      </c>
      <c r="D3" s="28">
        <f>Carnet!D2+BRUIT!D2</f>
        <v>100</v>
      </c>
      <c r="E3" s="43">
        <f ca="1">Carnet!E2+BRUIT!E2</f>
        <v>66.394363978462039</v>
      </c>
    </row>
    <row r="4" spans="1:5" ht="15.6" customHeight="1" x14ac:dyDescent="0.3">
      <c r="A4" s="69"/>
      <c r="B4" s="24">
        <f>B3</f>
        <v>511</v>
      </c>
      <c r="C4" s="48">
        <f ca="1">Carnet!C3+BRUIT!C3</f>
        <v>270.09233265283382</v>
      </c>
      <c r="D4" s="25">
        <f>Carnet!D3+BRUIT!D3</f>
        <v>300</v>
      </c>
      <c r="E4" s="44">
        <f ca="1">Carnet!E3+BRUIT!E3</f>
        <v>66.390141436775792</v>
      </c>
    </row>
    <row r="5" spans="1:5" ht="15.6" customHeight="1" x14ac:dyDescent="0.3">
      <c r="A5" s="69"/>
      <c r="B5" s="24">
        <f>CHEM01!B4</f>
        <v>1000</v>
      </c>
      <c r="C5" s="48">
        <f ca="1">Carnet!C4+BRUIT!C4</f>
        <v>74.556813693811847</v>
      </c>
      <c r="D5" s="25">
        <f>Carnet!D4+BRUIT!D4</f>
        <v>100</v>
      </c>
      <c r="E5" s="44">
        <f ca="1">Carnet!E4+BRUIT!E4</f>
        <v>183.28604968713424</v>
      </c>
    </row>
    <row r="6" spans="1:5" ht="15.6" customHeight="1" x14ac:dyDescent="0.3">
      <c r="A6" s="69"/>
      <c r="B6" s="24">
        <f>B5</f>
        <v>1000</v>
      </c>
      <c r="C6" s="48">
        <f ca="1">Carnet!C5+BRUIT!C5</f>
        <v>274.55691402339215</v>
      </c>
      <c r="D6" s="25">
        <f>Carnet!D5+BRUIT!D5</f>
        <v>300</v>
      </c>
      <c r="E6" s="44">
        <f ca="1">Carnet!E5+BRUIT!E5</f>
        <v>183.28304766365306</v>
      </c>
    </row>
    <row r="7" spans="1:5" ht="15.6" customHeight="1" x14ac:dyDescent="0.3">
      <c r="A7" s="69"/>
      <c r="B7" s="24" t="str">
        <f>CHEM01!B5</f>
        <v>Plein_ciel</v>
      </c>
      <c r="C7" s="48">
        <f ca="1">Carnet!C6+BRUIT!C6</f>
        <v>174.52611380835035</v>
      </c>
      <c r="D7" s="25">
        <f>Carnet!D6+BRUIT!D6</f>
        <v>100</v>
      </c>
      <c r="E7" s="44">
        <f ca="1">Carnet!E6+BRUIT!E6</f>
        <v>49.602701573532549</v>
      </c>
    </row>
    <row r="8" spans="1:5" ht="15.6" customHeight="1" x14ac:dyDescent="0.3">
      <c r="A8" s="69"/>
      <c r="B8" s="24" t="str">
        <f>B7</f>
        <v>Plein_ciel</v>
      </c>
      <c r="C8" s="48">
        <f ca="1">Carnet!C7+BRUIT!C7</f>
        <v>374.52809047533805</v>
      </c>
      <c r="D8" s="25">
        <f>Carnet!D7+BRUIT!D7</f>
        <v>300</v>
      </c>
      <c r="E8" s="44">
        <f ca="1">Carnet!E7+BRUIT!E7</f>
        <v>49.597616569690402</v>
      </c>
    </row>
    <row r="9" spans="1:5" ht="15.6" customHeight="1" x14ac:dyDescent="0.3">
      <c r="A9" s="69"/>
      <c r="B9" s="24" t="str">
        <f>CHEM01!B6</f>
        <v>Rivoire&amp;carré</v>
      </c>
      <c r="C9" s="48">
        <f ca="1">Carnet!C8+BRUIT!C8</f>
        <v>70.69334527265471</v>
      </c>
      <c r="D9" s="25">
        <f>Carnet!D8+BRUIT!D8</f>
        <v>100</v>
      </c>
      <c r="E9" s="44">
        <f ca="1">Carnet!E8+BRUIT!E8</f>
        <v>374.2046682130923</v>
      </c>
    </row>
    <row r="10" spans="1:5" ht="15.6" customHeight="1" x14ac:dyDescent="0.3">
      <c r="A10" s="69"/>
      <c r="B10" s="24" t="str">
        <f>B9</f>
        <v>Rivoire&amp;carré</v>
      </c>
      <c r="C10" s="48">
        <f ca="1">Carnet!C9+BRUIT!C9</f>
        <v>270.69234048780567</v>
      </c>
      <c r="D10" s="25">
        <f>Carnet!D9+BRUIT!D9</f>
        <v>300</v>
      </c>
      <c r="E10" s="44">
        <f ca="1">Carnet!E9+BRUIT!E9</f>
        <v>374.205853193606</v>
      </c>
    </row>
    <row r="11" spans="1:5" ht="15.6" customHeight="1" x14ac:dyDescent="0.3">
      <c r="A11" s="69"/>
      <c r="B11" s="24" t="str">
        <f>CHEM01!B7</f>
        <v>Fiducial</v>
      </c>
      <c r="C11" s="48">
        <f ca="1">Carnet!C10+BRUIT!C10</f>
        <v>383.11361106136724</v>
      </c>
      <c r="D11" s="25">
        <f>Carnet!D10+BRUIT!D10</f>
        <v>100</v>
      </c>
      <c r="E11" s="44">
        <f ca="1">Carnet!E10+BRUIT!E10</f>
        <v>114.74889286011766</v>
      </c>
    </row>
    <row r="12" spans="1:5" ht="15.6" customHeight="1" x14ac:dyDescent="0.3">
      <c r="A12" s="69"/>
      <c r="B12" s="24" t="str">
        <f>B11</f>
        <v>Fiducial</v>
      </c>
      <c r="C12" s="48">
        <f ca="1">Carnet!C11+BRUIT!C11</f>
        <v>183.11290454843467</v>
      </c>
      <c r="D12" s="25">
        <f>Carnet!D11+BRUIT!D11</f>
        <v>300</v>
      </c>
      <c r="E12" s="44">
        <f ca="1">Carnet!E11+BRUIT!E11</f>
        <v>114.75089968788481</v>
      </c>
    </row>
    <row r="13" spans="1:5" ht="15.6" customHeight="1" x14ac:dyDescent="0.3">
      <c r="A13" s="69"/>
      <c r="B13" s="24" t="str">
        <f>CHEM01!B8</f>
        <v>Point_1</v>
      </c>
      <c r="C13" s="48">
        <f ca="1">Carnet!C12+BRUIT!C12</f>
        <v>141.15667972890444</v>
      </c>
      <c r="D13" s="25">
        <f>Carnet!D12+BRUIT!D12</f>
        <v>100</v>
      </c>
      <c r="E13" s="44">
        <f ca="1">Carnet!E12+BRUIT!E12</f>
        <v>43.612789161728557</v>
      </c>
    </row>
    <row r="14" spans="1:5" ht="15.6" customHeight="1" thickBot="1" x14ac:dyDescent="0.35">
      <c r="A14" s="70"/>
      <c r="B14" s="29" t="str">
        <f>B13</f>
        <v>Point_1</v>
      </c>
      <c r="C14" s="49">
        <f ca="1">Carnet!C13+BRUIT!C13</f>
        <v>341.15890171429066</v>
      </c>
      <c r="D14" s="30">
        <f>Carnet!D13+BRUIT!D13</f>
        <v>300</v>
      </c>
      <c r="E14" s="45">
        <f ca="1">Carnet!E13+BRUIT!E13</f>
        <v>43.611604814797715</v>
      </c>
    </row>
    <row r="15" spans="1:5" ht="15.6" customHeight="1" x14ac:dyDescent="0.3">
      <c r="A15" s="68" t="str">
        <f>CHEM01!A11</f>
        <v>Point_1</v>
      </c>
      <c r="B15" s="38" t="str">
        <f>CHEM01!B12</f>
        <v>Depart</v>
      </c>
      <c r="C15" s="47">
        <f ca="1">Carnet!C14+BRUIT!C14</f>
        <v>330.07400764502466</v>
      </c>
      <c r="D15" s="28">
        <f>Carnet!D14+BRUIT!D14</f>
        <v>100</v>
      </c>
      <c r="E15" s="43">
        <f ca="1">Carnet!E14+BRUIT!E14</f>
        <v>43.606950787932831</v>
      </c>
    </row>
    <row r="16" spans="1:5" ht="15.6" customHeight="1" x14ac:dyDescent="0.3">
      <c r="A16" s="69"/>
      <c r="B16" s="24" t="str">
        <f>B15</f>
        <v>Depart</v>
      </c>
      <c r="C16" s="48">
        <f ca="1">Carnet!C15+BRUIT!C15</f>
        <v>130.07482505269317</v>
      </c>
      <c r="D16" s="25">
        <f>Carnet!D15+BRUIT!D15</f>
        <v>300</v>
      </c>
      <c r="E16" s="44">
        <f ca="1">Carnet!E15+BRUIT!E15</f>
        <v>43.612594724495217</v>
      </c>
    </row>
    <row r="17" spans="1:5" ht="15.6" customHeight="1" x14ac:dyDescent="0.3">
      <c r="A17" s="69"/>
      <c r="B17" s="39" t="str">
        <f>CHEM01!B13</f>
        <v>Point_2</v>
      </c>
      <c r="C17" s="48">
        <f ca="1">Carnet!C16+BRUIT!C16</f>
        <v>102.6424821070207</v>
      </c>
      <c r="D17" s="25">
        <f>Carnet!D16+BRUIT!D16</f>
        <v>100</v>
      </c>
      <c r="E17" s="44">
        <f ca="1">Carnet!E16+BRUIT!E16</f>
        <v>44.409375365954169</v>
      </c>
    </row>
    <row r="18" spans="1:5" ht="15.6" customHeight="1" thickBot="1" x14ac:dyDescent="0.35">
      <c r="A18" s="71"/>
      <c r="B18" s="26" t="str">
        <f>B17</f>
        <v>Point_2</v>
      </c>
      <c r="C18" s="50">
        <f ca="1">Carnet!C17+BRUIT!C17</f>
        <v>302.64090143541449</v>
      </c>
      <c r="D18" s="27">
        <f>Carnet!D17+BRUIT!D17</f>
        <v>300</v>
      </c>
      <c r="E18" s="46">
        <f ca="1">Carnet!E17+BRUIT!E17</f>
        <v>44.41193434613384</v>
      </c>
    </row>
    <row r="19" spans="1:5" ht="15.6" customHeight="1" x14ac:dyDescent="0.3">
      <c r="A19" s="68" t="str">
        <f>CHEM01!A16</f>
        <v>Point_2</v>
      </c>
      <c r="B19" s="40" t="str">
        <f>CHEM01!B17</f>
        <v>Point_1</v>
      </c>
      <c r="C19" s="47">
        <f ca="1">Carnet!C18+BRUIT!C18</f>
        <v>261.49053536670823</v>
      </c>
      <c r="D19" s="28">
        <f>Carnet!D18+BRUIT!D18</f>
        <v>100</v>
      </c>
      <c r="E19" s="43">
        <f ca="1">Carnet!E18+BRUIT!E18</f>
        <v>44.409061498824187</v>
      </c>
    </row>
    <row r="20" spans="1:5" ht="15.6" customHeight="1" x14ac:dyDescent="0.3">
      <c r="A20" s="69"/>
      <c r="B20" s="24" t="str">
        <f>B19</f>
        <v>Point_1</v>
      </c>
      <c r="C20" s="48">
        <f ca="1">Carnet!C19+BRUIT!C19</f>
        <v>61.489708763661895</v>
      </c>
      <c r="D20" s="25">
        <f>Carnet!D19+BRUIT!D19</f>
        <v>300</v>
      </c>
      <c r="E20" s="44">
        <f ca="1">Carnet!E19+BRUIT!E19</f>
        <v>44.411692817819386</v>
      </c>
    </row>
    <row r="21" spans="1:5" ht="15.6" customHeight="1" x14ac:dyDescent="0.3">
      <c r="A21" s="69"/>
      <c r="B21" s="41" t="str">
        <f>CHEM01!B18</f>
        <v>Point_3</v>
      </c>
      <c r="C21" s="48">
        <f ca="1">Carnet!C20+BRUIT!C20</f>
        <v>30.621823149058564</v>
      </c>
      <c r="D21" s="25">
        <f>Carnet!D20+BRUIT!D20</f>
        <v>100</v>
      </c>
      <c r="E21" s="44">
        <f ca="1">Carnet!E20+BRUIT!E20</f>
        <v>47.12492317109934</v>
      </c>
    </row>
    <row r="22" spans="1:5" ht="15.6" customHeight="1" thickBot="1" x14ac:dyDescent="0.35">
      <c r="A22" s="70"/>
      <c r="B22" s="29" t="str">
        <f>B21</f>
        <v>Point_3</v>
      </c>
      <c r="C22" s="49">
        <f ca="1">Carnet!C21+BRUIT!C21</f>
        <v>230.62108528214608</v>
      </c>
      <c r="D22" s="30">
        <f>Carnet!D21+BRUIT!D21</f>
        <v>300</v>
      </c>
      <c r="E22" s="45">
        <f ca="1">Carnet!E21+BRUIT!E21</f>
        <v>47.122339984543956</v>
      </c>
    </row>
    <row r="23" spans="1:5" ht="15.6" customHeight="1" x14ac:dyDescent="0.3">
      <c r="A23" s="68" t="str">
        <f>CHEM01!A21</f>
        <v>Point_3</v>
      </c>
      <c r="B23" s="40" t="str">
        <f>CHEM01!B22</f>
        <v>Point_2</v>
      </c>
      <c r="C23" s="47">
        <f ca="1">Carnet!C22+BRUIT!C22</f>
        <v>221.12849791960039</v>
      </c>
      <c r="D23" s="28">
        <f>Carnet!D22+BRUIT!D22</f>
        <v>100</v>
      </c>
      <c r="E23" s="43">
        <f ca="1">Carnet!E22+BRUIT!E22</f>
        <v>47.11680173848508</v>
      </c>
    </row>
    <row r="24" spans="1:5" ht="15.6" customHeight="1" x14ac:dyDescent="0.3">
      <c r="A24" s="69"/>
      <c r="B24" s="24" t="str">
        <f>B23</f>
        <v>Point_2</v>
      </c>
      <c r="C24" s="48">
        <f ca="1">Carnet!C23+BRUIT!C23</f>
        <v>21.127916305899667</v>
      </c>
      <c r="D24" s="25">
        <f>Carnet!D23+BRUIT!D23</f>
        <v>300</v>
      </c>
      <c r="E24" s="44">
        <f ca="1">Carnet!E23+BRUIT!E23</f>
        <v>47.116235871336073</v>
      </c>
    </row>
    <row r="25" spans="1:5" ht="15.6" customHeight="1" x14ac:dyDescent="0.3">
      <c r="A25" s="69"/>
      <c r="B25" s="41" t="str">
        <f>CHEM01!B23</f>
        <v>Point_4</v>
      </c>
      <c r="C25" s="48">
        <f ca="1">Carnet!C24+BRUIT!C24</f>
        <v>37.147952196848166</v>
      </c>
      <c r="D25" s="25">
        <f>Carnet!D24+BRUIT!D24</f>
        <v>100</v>
      </c>
      <c r="E25" s="44">
        <f ca="1">Carnet!E24+BRUIT!E24</f>
        <v>47.965466314579373</v>
      </c>
    </row>
    <row r="26" spans="1:5" ht="15.6" customHeight="1" thickBot="1" x14ac:dyDescent="0.35">
      <c r="A26" s="70"/>
      <c r="B26" s="29" t="str">
        <f>B25</f>
        <v>Point_4</v>
      </c>
      <c r="C26" s="49">
        <f ca="1">Carnet!C25+BRUIT!C25</f>
        <v>237.1483414303693</v>
      </c>
      <c r="D26" s="30">
        <f>Carnet!D25+BRUIT!D25</f>
        <v>300</v>
      </c>
      <c r="E26" s="45">
        <f ca="1">Carnet!E25+BRUIT!E25</f>
        <v>47.969599691058185</v>
      </c>
    </row>
    <row r="27" spans="1:5" ht="15.6" customHeight="1" x14ac:dyDescent="0.3">
      <c r="A27" s="68" t="str">
        <f>CHEM01!A26</f>
        <v>Point_4</v>
      </c>
      <c r="B27" s="40" t="str">
        <f>CHEM01!B27</f>
        <v>Point_3</v>
      </c>
      <c r="C27" s="47">
        <f ca="1">Carnet!C26+BRUIT!C26</f>
        <v>212.24725436413348</v>
      </c>
      <c r="D27" s="28">
        <f>Carnet!D26+BRUIT!D26</f>
        <v>100</v>
      </c>
      <c r="E27" s="43">
        <f ca="1">Carnet!E26+BRUIT!E26</f>
        <v>47.960085208635761</v>
      </c>
    </row>
    <row r="28" spans="1:5" ht="15.6" customHeight="1" x14ac:dyDescent="0.3">
      <c r="A28" s="69"/>
      <c r="B28" s="24" t="str">
        <f>B27</f>
        <v>Point_3</v>
      </c>
      <c r="C28" s="48">
        <f ca="1">Carnet!C27+BRUIT!C27</f>
        <v>12.247651910277591</v>
      </c>
      <c r="D28" s="25">
        <f>Carnet!D27+BRUIT!D27</f>
        <v>300</v>
      </c>
      <c r="E28" s="44">
        <f ca="1">Carnet!E27+BRUIT!E27</f>
        <v>47.965257013347269</v>
      </c>
    </row>
    <row r="29" spans="1:5" ht="15.6" customHeight="1" x14ac:dyDescent="0.3">
      <c r="A29" s="69"/>
      <c r="B29" s="41" t="str">
        <f>CHEM01!B28</f>
        <v>Point_5</v>
      </c>
      <c r="C29" s="48">
        <f ca="1">Carnet!C28+BRUIT!C28</f>
        <v>34.947859632167827</v>
      </c>
      <c r="D29" s="25">
        <f>Carnet!D28+BRUIT!D28</f>
        <v>100</v>
      </c>
      <c r="E29" s="44">
        <f ca="1">Carnet!E28+BRUIT!E28</f>
        <v>29.445376955180759</v>
      </c>
    </row>
    <row r="30" spans="1:5" ht="15.6" customHeight="1" thickBot="1" x14ac:dyDescent="0.35">
      <c r="A30" s="70"/>
      <c r="B30" s="29" t="str">
        <f>B29</f>
        <v>Point_5</v>
      </c>
      <c r="C30" s="49">
        <f ca="1">Carnet!C29+BRUIT!C29</f>
        <v>234.949084438158</v>
      </c>
      <c r="D30" s="30">
        <f>Carnet!D29+BRUIT!D29</f>
        <v>300</v>
      </c>
      <c r="E30" s="45">
        <f ca="1">Carnet!E29+BRUIT!E29</f>
        <v>29.45053239263579</v>
      </c>
    </row>
    <row r="31" spans="1:5" ht="15.6" customHeight="1" x14ac:dyDescent="0.3">
      <c r="A31" s="68" t="str">
        <f>CHEM01!A31</f>
        <v>Point_5</v>
      </c>
      <c r="B31" s="40" t="str">
        <f>CHEM01!B33</f>
        <v>Point_4</v>
      </c>
      <c r="C31" s="47">
        <f ca="1">Carnet!C30+BRUIT!C30</f>
        <v>201.4223362660326</v>
      </c>
      <c r="D31" s="28">
        <f>Carnet!D30+BRUIT!D30</f>
        <v>100</v>
      </c>
      <c r="E31" s="43">
        <f ca="1">Carnet!E30+BRUIT!E30</f>
        <v>29.448761317931357</v>
      </c>
    </row>
    <row r="32" spans="1:5" ht="15.6" customHeight="1" x14ac:dyDescent="0.3">
      <c r="A32" s="69"/>
      <c r="B32" s="24" t="str">
        <f>B31</f>
        <v>Point_4</v>
      </c>
      <c r="C32" s="48">
        <f ca="1">Carnet!C31+BRUIT!C31</f>
        <v>1.4220311887989334</v>
      </c>
      <c r="D32" s="25">
        <f>Carnet!D31+BRUIT!D31</f>
        <v>300</v>
      </c>
      <c r="E32" s="44">
        <f ca="1">Carnet!E31+BRUIT!E31</f>
        <v>29.450560110186789</v>
      </c>
    </row>
    <row r="33" spans="1:5" ht="15.6" customHeight="1" x14ac:dyDescent="0.3">
      <c r="A33" s="69"/>
      <c r="B33" s="41" t="str">
        <f>CHEM01!B32</f>
        <v>Final</v>
      </c>
      <c r="C33" s="48">
        <f ca="1">Carnet!C32+BRUIT!C32</f>
        <v>360.65961090965993</v>
      </c>
      <c r="D33" s="25">
        <f>Carnet!D32+BRUIT!D32</f>
        <v>100</v>
      </c>
      <c r="E33" s="44">
        <f ca="1">Carnet!E32+BRUIT!E32</f>
        <v>39.445255082088984</v>
      </c>
    </row>
    <row r="34" spans="1:5" ht="15.6" customHeight="1" thickBot="1" x14ac:dyDescent="0.35">
      <c r="A34" s="70"/>
      <c r="B34" s="29" t="str">
        <f>B33</f>
        <v>Final</v>
      </c>
      <c r="C34" s="49">
        <f ca="1">Carnet!C33+BRUIT!C33</f>
        <v>160.66027519143049</v>
      </c>
      <c r="D34" s="30">
        <f>Carnet!D33+BRUIT!D33</f>
        <v>300</v>
      </c>
      <c r="E34" s="45">
        <f ca="1">Carnet!E33+BRUIT!E33</f>
        <v>39.447683342207633</v>
      </c>
    </row>
    <row r="35" spans="1:5" ht="15.6" customHeight="1" x14ac:dyDescent="0.3">
      <c r="A35" s="68" t="str">
        <f>CHEM01!A36</f>
        <v>Final</v>
      </c>
      <c r="B35" s="40">
        <f>CHEM01!B37</f>
        <v>1001</v>
      </c>
      <c r="C35" s="47">
        <f ca="1">Carnet!C34+BRUIT!C34</f>
        <v>107.14213041097358</v>
      </c>
      <c r="D35" s="28">
        <f>Carnet!D34+BRUIT!D34</f>
        <v>100</v>
      </c>
      <c r="E35" s="43">
        <f ca="1">Carnet!E34+BRUIT!E34</f>
        <v>141.44526811029129</v>
      </c>
    </row>
    <row r="36" spans="1:5" ht="15.6" customHeight="1" x14ac:dyDescent="0.3">
      <c r="A36" s="69"/>
      <c r="B36" s="41">
        <f>B35</f>
        <v>1001</v>
      </c>
      <c r="C36" s="48">
        <f ca="1">Carnet!C35+BRUIT!C35</f>
        <v>307.14055230674217</v>
      </c>
      <c r="D36" s="25">
        <f>Carnet!D35+BRUIT!D35</f>
        <v>300</v>
      </c>
      <c r="E36" s="44">
        <f ca="1">Carnet!E35+BRUIT!E35</f>
        <v>141.44592964021567</v>
      </c>
    </row>
    <row r="37" spans="1:5" ht="15.6" customHeight="1" x14ac:dyDescent="0.3">
      <c r="A37" s="69"/>
      <c r="B37" s="41" t="str">
        <f>CHEM01!B38</f>
        <v>Fiducial</v>
      </c>
      <c r="C37" s="48">
        <f ca="1">Carnet!C36+BRUIT!C36</f>
        <v>178.39999258190809</v>
      </c>
      <c r="D37" s="25">
        <f>Carnet!D36+BRUIT!D36</f>
        <v>100</v>
      </c>
      <c r="E37" s="44">
        <f ca="1">Carnet!E36+BRUIT!E36</f>
        <v>297.59641104497149</v>
      </c>
    </row>
    <row r="38" spans="1:5" ht="15.6" customHeight="1" x14ac:dyDescent="0.3">
      <c r="A38" s="69"/>
      <c r="B38" s="41" t="str">
        <f>B37</f>
        <v>Fiducial</v>
      </c>
      <c r="C38" s="48">
        <f ca="1">Carnet!C37+BRUIT!C37</f>
        <v>378.40235758335007</v>
      </c>
      <c r="D38" s="25">
        <f>Carnet!D37+BRUIT!D37</f>
        <v>300</v>
      </c>
      <c r="E38" s="44">
        <f ca="1">Carnet!E37+BRUIT!E37</f>
        <v>297.59550405834216</v>
      </c>
    </row>
    <row r="39" spans="1:5" ht="15.6" customHeight="1" x14ac:dyDescent="0.3">
      <c r="A39" s="69"/>
      <c r="B39" s="41" t="str">
        <f>CHEM01!B39</f>
        <v>Rivoire&amp;carré</v>
      </c>
      <c r="C39" s="48">
        <f ca="1">Carnet!C38+BRUIT!C38</f>
        <v>280.16139819787776</v>
      </c>
      <c r="D39" s="25">
        <f>Carnet!D38+BRUIT!D38</f>
        <v>100</v>
      </c>
      <c r="E39" s="44">
        <f ca="1">Carnet!E38+BRUIT!E38</f>
        <v>210.98844757512958</v>
      </c>
    </row>
    <row r="40" spans="1:5" ht="15.6" customHeight="1" x14ac:dyDescent="0.3">
      <c r="A40" s="69"/>
      <c r="B40" s="41" t="str">
        <f>B39</f>
        <v>Rivoire&amp;carré</v>
      </c>
      <c r="C40" s="48">
        <f ca="1">Carnet!C39+BRUIT!C39</f>
        <v>80.160260655788264</v>
      </c>
      <c r="D40" s="25">
        <f>Carnet!D39+BRUIT!D39</f>
        <v>300</v>
      </c>
      <c r="E40" s="44">
        <f ca="1">Carnet!E39+BRUIT!E39</f>
        <v>210.98825845475051</v>
      </c>
    </row>
    <row r="41" spans="1:5" ht="15.6" customHeight="1" x14ac:dyDescent="0.3">
      <c r="A41" s="69"/>
      <c r="B41" s="41" t="str">
        <f>CHEM01!B40</f>
        <v>Plein_ciel</v>
      </c>
      <c r="C41" s="48">
        <f ca="1">Carnet!C40+BRUIT!C40</f>
        <v>141.99471790060147</v>
      </c>
      <c r="D41" s="25">
        <f>Carnet!D40+BRUIT!D40</f>
        <v>100</v>
      </c>
      <c r="E41" s="44">
        <f ca="1">Carnet!E40+BRUIT!E40</f>
        <v>219.1635331178951</v>
      </c>
    </row>
    <row r="42" spans="1:5" ht="15.6" customHeight="1" x14ac:dyDescent="0.3">
      <c r="A42" s="69"/>
      <c r="B42" s="41" t="str">
        <f>B41</f>
        <v>Plein_ciel</v>
      </c>
      <c r="C42" s="48">
        <f ca="1">Carnet!C41+BRUIT!C41</f>
        <v>341.9949219539551</v>
      </c>
      <c r="D42" s="25">
        <f>Carnet!D41+BRUIT!D41</f>
        <v>300</v>
      </c>
      <c r="E42" s="44">
        <f ca="1">Carnet!E41+BRUIT!E41</f>
        <v>219.15589621936519</v>
      </c>
    </row>
    <row r="43" spans="1:5" ht="15.6" customHeight="1" x14ac:dyDescent="0.3">
      <c r="A43" s="69"/>
      <c r="B43" s="41">
        <f>CHEM01!B41</f>
        <v>550</v>
      </c>
      <c r="C43" s="48">
        <f ca="1">Carnet!C42+BRUIT!C42</f>
        <v>190.24318943408122</v>
      </c>
      <c r="D43" s="25">
        <f>Carnet!D42+BRUIT!D42</f>
        <v>100</v>
      </c>
      <c r="E43" s="44">
        <f ca="1">Carnet!E42+BRUIT!E42</f>
        <v>156.86003638552236</v>
      </c>
    </row>
    <row r="44" spans="1:5" ht="15.6" customHeight="1" x14ac:dyDescent="0.3">
      <c r="A44" s="69"/>
      <c r="B44" s="41">
        <f>B43</f>
        <v>550</v>
      </c>
      <c r="C44" s="48">
        <f ca="1">Carnet!C43+BRUIT!C43</f>
        <v>390.24481752232464</v>
      </c>
      <c r="D44" s="25">
        <f>Carnet!D43+BRUIT!D43</f>
        <v>300</v>
      </c>
      <c r="E44" s="44">
        <f ca="1">Carnet!E43+BRUIT!E43</f>
        <v>156.85452325392581</v>
      </c>
    </row>
    <row r="45" spans="1:5" ht="15.6" customHeight="1" x14ac:dyDescent="0.3">
      <c r="A45" s="69"/>
      <c r="B45" s="41" t="str">
        <f>CHEM01!B42</f>
        <v>Point_5</v>
      </c>
      <c r="C45" s="48">
        <f ca="1">Carnet!C44+BRUIT!C44</f>
        <v>130.14928122786446</v>
      </c>
      <c r="D45" s="25">
        <f>Carnet!D44+BRUIT!D44</f>
        <v>100</v>
      </c>
      <c r="E45" s="44">
        <f ca="1">Carnet!E44+BRUIT!E44</f>
        <v>39.452793314914487</v>
      </c>
    </row>
    <row r="46" spans="1:5" ht="15.6" customHeight="1" thickBot="1" x14ac:dyDescent="0.35">
      <c r="A46" s="70"/>
      <c r="B46" s="42" t="str">
        <f>B45</f>
        <v>Point_5</v>
      </c>
      <c r="C46" s="49">
        <f ca="1">Carnet!C45+BRUIT!C45</f>
        <v>330.1497286678665</v>
      </c>
      <c r="D46" s="30">
        <f>Carnet!D45+BRUIT!D45</f>
        <v>300</v>
      </c>
      <c r="E46" s="45">
        <f ca="1">Carnet!E45+BRUIT!E45</f>
        <v>39.444986527300316</v>
      </c>
    </row>
    <row r="47" spans="1:5" x14ac:dyDescent="0.3">
      <c r="A47" s="2" t="str">
        <f>A58</f>
        <v>Depart</v>
      </c>
      <c r="B47" s="60" t="s">
        <v>48</v>
      </c>
      <c r="C47" s="61">
        <f ca="1">B58</f>
        <v>1897845.4591557554</v>
      </c>
      <c r="D47" s="60" t="s">
        <v>49</v>
      </c>
      <c r="E47" s="61">
        <f ca="1">C58</f>
        <v>3123694.0595276491</v>
      </c>
    </row>
    <row r="48" spans="1:5" x14ac:dyDescent="0.3">
      <c r="A48" s="2" t="str">
        <f>A64</f>
        <v>Final</v>
      </c>
      <c r="B48" s="60" t="s">
        <v>48</v>
      </c>
      <c r="C48" s="61">
        <f ca="1">B64</f>
        <v>1898047.4750198827</v>
      </c>
      <c r="D48" s="60" t="s">
        <v>49</v>
      </c>
      <c r="E48" s="61">
        <f ca="1">C64</f>
        <v>3123568.3981343126</v>
      </c>
    </row>
    <row r="49" spans="1:5" ht="15" thickBot="1" x14ac:dyDescent="0.35"/>
    <row r="50" spans="1:5" ht="18.600000000000001" thickBot="1" x14ac:dyDescent="0.35">
      <c r="A50" s="53" t="s">
        <v>43</v>
      </c>
      <c r="B50" s="54" t="str">
        <f ca="1">B1</f>
        <v>BANG</v>
      </c>
    </row>
    <row r="51" spans="1:5" ht="19.2" customHeight="1" x14ac:dyDescent="0.3">
      <c r="A51" s="8"/>
      <c r="B51" s="55" t="s">
        <v>44</v>
      </c>
      <c r="C51" s="55" t="s">
        <v>45</v>
      </c>
      <c r="D51" s="55" t="s">
        <v>46</v>
      </c>
      <c r="E51" s="57" t="s">
        <v>47</v>
      </c>
    </row>
    <row r="52" spans="1:5" ht="25.2" customHeight="1" x14ac:dyDescent="0.3">
      <c r="A52" s="59">
        <f>B3</f>
        <v>511</v>
      </c>
      <c r="B52" s="63">
        <f>Feuil1!D12</f>
        <v>1897911.8529999999</v>
      </c>
      <c r="C52" s="63">
        <f>Feuil1!E12</f>
        <v>3123694.0279999999</v>
      </c>
      <c r="D52" s="63"/>
      <c r="E52" s="58"/>
    </row>
    <row r="53" spans="1:5" ht="25.2" customHeight="1" x14ac:dyDescent="0.3">
      <c r="A53" s="59">
        <f>B5</f>
        <v>1000</v>
      </c>
      <c r="B53" s="63">
        <f>Feuil1!D25</f>
        <v>1898028.2879999999</v>
      </c>
      <c r="C53" s="63">
        <f>Feuil1!E25</f>
        <v>3123681.1269999999</v>
      </c>
      <c r="D53" s="63"/>
      <c r="E53" s="58"/>
    </row>
    <row r="54" spans="1:5" ht="25.2" customHeight="1" x14ac:dyDescent="0.3">
      <c r="A54" s="59" t="str">
        <f>B7</f>
        <v>Plein_ciel</v>
      </c>
      <c r="B54" s="63">
        <f>Feuil1!D32</f>
        <v>1897841.9820000001</v>
      </c>
      <c r="C54" s="63">
        <f>Feuil1!E32</f>
        <v>3123644.5819999999</v>
      </c>
      <c r="D54" s="63"/>
      <c r="E54" s="58"/>
    </row>
    <row r="55" spans="1:5" ht="25.2" customHeight="1" x14ac:dyDescent="0.3">
      <c r="A55" s="59" t="str">
        <f>B9</f>
        <v>Rivoire&amp;carré</v>
      </c>
      <c r="B55" s="63">
        <f>Feuil1!D31</f>
        <v>1898219.65</v>
      </c>
      <c r="C55" s="63">
        <f>Feuil1!E31</f>
        <v>3123690.344</v>
      </c>
      <c r="D55" s="63"/>
      <c r="E55" s="58"/>
    </row>
    <row r="56" spans="1:5" ht="25.2" customHeight="1" x14ac:dyDescent="0.3">
      <c r="A56" s="59" t="str">
        <f>B11</f>
        <v>Fiducial</v>
      </c>
      <c r="B56" s="63">
        <f>Feuil1!D30</f>
        <v>1897868.821</v>
      </c>
      <c r="C56" s="63">
        <f>Feuil1!E30</f>
        <v>3123806.406</v>
      </c>
      <c r="D56" s="63"/>
      <c r="E56" s="58"/>
    </row>
    <row r="57" spans="1:5" ht="25.2" customHeight="1" x14ac:dyDescent="0.3">
      <c r="A57" s="59">
        <f>B43</f>
        <v>550</v>
      </c>
      <c r="B57" s="63">
        <f>Feuil1!D24</f>
        <v>1897978.138</v>
      </c>
      <c r="C57" s="63">
        <f>Feuil1!E24</f>
        <v>3123709.0989999999</v>
      </c>
      <c r="D57" s="63"/>
      <c r="E57" s="58"/>
    </row>
    <row r="58" spans="1:5" ht="25.2" customHeight="1" x14ac:dyDescent="0.3">
      <c r="A58" s="11" t="str">
        <f>Feuil1!C80</f>
        <v>Depart</v>
      </c>
      <c r="B58" s="63">
        <f ca="1">Feuil1!D80</f>
        <v>1897845.4591557554</v>
      </c>
      <c r="C58" s="63">
        <f ca="1">Feuil1!E80</f>
        <v>3123694.0595276491</v>
      </c>
      <c r="D58" s="64">
        <f ca="1">CHEM01!I2</f>
        <v>29.939361789366224</v>
      </c>
      <c r="E58" s="35"/>
    </row>
    <row r="59" spans="1:5" ht="25.2" customHeight="1" x14ac:dyDescent="0.3">
      <c r="A59" s="11" t="str">
        <f>Feuil1!C81</f>
        <v>Point_1</v>
      </c>
      <c r="B59" s="63">
        <f ca="1">Feuil1!D81</f>
        <v>1897864.5868698165</v>
      </c>
      <c r="C59" s="63">
        <f ca="1">Feuil1!E81</f>
        <v>3123654.864376903</v>
      </c>
      <c r="D59" s="64">
        <f ca="1">CHEM01!I11</f>
        <v>41.023908761137292</v>
      </c>
      <c r="E59" s="35"/>
    </row>
    <row r="60" spans="1:5" ht="25.2" customHeight="1" x14ac:dyDescent="0.3">
      <c r="A60" s="11" t="str">
        <f>Feuil1!C82</f>
        <v>Point_2</v>
      </c>
      <c r="B60" s="63">
        <f ca="1">Feuil1!D82</f>
        <v>1897898.9558524156</v>
      </c>
      <c r="C60" s="63">
        <f ca="1">Feuil1!E82</f>
        <v>3123626.734401546</v>
      </c>
      <c r="D60" s="64">
        <f ca="1">CHEM01!I16</f>
        <v>82.176761884601063</v>
      </c>
      <c r="E60" s="35"/>
    </row>
    <row r="61" spans="1:5" ht="25.2" customHeight="1" x14ac:dyDescent="0.3">
      <c r="A61" s="11" t="str">
        <f>Feuil1!C83</f>
        <v>Point_3</v>
      </c>
      <c r="B61" s="66">
        <f>Feuil1!D83</f>
        <v>1897945.13</v>
      </c>
      <c r="C61" s="66">
        <f>Feuil1!E83</f>
        <v>3123617.3250000002</v>
      </c>
      <c r="D61" s="64">
        <f ca="1">CHEM01!I21</f>
        <v>91.669938671306227</v>
      </c>
      <c r="E61" s="56"/>
    </row>
    <row r="62" spans="1:5" ht="25.2" customHeight="1" x14ac:dyDescent="0.3">
      <c r="A62" s="11" t="str">
        <f>Feuil1!C84</f>
        <v>Point_4</v>
      </c>
      <c r="B62" s="63">
        <f ca="1">Feuil1!D84</f>
        <v>1897988.2659961663</v>
      </c>
      <c r="C62" s="63">
        <f ca="1">Feuil1!E84</f>
        <v>3123596.3460884588</v>
      </c>
      <c r="D62" s="64">
        <f ca="1">CHEM01!I26</f>
        <v>116.57029692052537</v>
      </c>
      <c r="E62" s="35"/>
    </row>
    <row r="63" spans="1:5" ht="25.2" customHeight="1" x14ac:dyDescent="0.3">
      <c r="A63" s="11" t="str">
        <f>Feuil1!C85</f>
        <v>Point_5</v>
      </c>
      <c r="B63" s="63">
        <f ca="1">Feuil1!D85</f>
        <v>1898008.5868506005</v>
      </c>
      <c r="C63" s="63">
        <f ca="1">Feuil1!E85</f>
        <v>3123575.0319632031</v>
      </c>
      <c r="D63" s="64">
        <f ca="1">CHEM01!I31</f>
        <v>150.09653878861386</v>
      </c>
      <c r="E63" s="35"/>
    </row>
    <row r="64" spans="1:5" ht="25.2" customHeight="1" thickBot="1" x14ac:dyDescent="0.35">
      <c r="A64" s="14" t="str">
        <f>Feuil1!C86</f>
        <v>Final</v>
      </c>
      <c r="B64" s="67">
        <f ca="1">Feuil1!D86</f>
        <v>1898047.4750198827</v>
      </c>
      <c r="C64" s="67">
        <f ca="1">Feuil1!E86</f>
        <v>3123568.3981343126</v>
      </c>
      <c r="D64" s="65">
        <f ca="1">CHEM01!I36</f>
        <v>180.60749094750889</v>
      </c>
      <c r="E64" s="36"/>
    </row>
  </sheetData>
  <mergeCells count="7">
    <mergeCell ref="A35:A46"/>
    <mergeCell ref="A3:A14"/>
    <mergeCell ref="A15:A18"/>
    <mergeCell ref="A19:A22"/>
    <mergeCell ref="A23:A26"/>
    <mergeCell ref="A27:A30"/>
    <mergeCell ref="A31:A34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CHEM01</vt:lpstr>
      <vt:lpstr>Carnet</vt:lpstr>
      <vt:lpstr>BRUIT</vt:lpstr>
      <vt:lpstr>Sujet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2026-02-11T21:35:53Z</cp:lastPrinted>
  <dcterms:created xsi:type="dcterms:W3CDTF">2026-02-11T16:34:38Z</dcterms:created>
  <dcterms:modified xsi:type="dcterms:W3CDTF">2026-02-12T08:59:27Z</dcterms:modified>
</cp:coreProperties>
</file>